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CGCS\LLiurar\"/>
    </mc:Choice>
  </mc:AlternateContent>
  <xr:revisionPtr revIDLastSave="0" documentId="13_ncr:1_{7F464EA0-3DB8-46E9-9948-062DE1A20523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resum'!$A$7:$G$107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53" l="1"/>
  <c r="F71" i="53" s="1"/>
  <c r="D70" i="53"/>
  <c r="D71" i="53" s="1"/>
  <c r="D72" i="53" s="1"/>
  <c r="E70" i="53" l="1"/>
  <c r="E71" i="53" s="1"/>
  <c r="E72" i="53" s="1"/>
  <c r="G69" i="53"/>
  <c r="F72" i="53"/>
  <c r="C70" i="53"/>
  <c r="C71" i="53" s="1"/>
  <c r="C72" i="53" s="1"/>
  <c r="G71" i="53" l="1"/>
  <c r="G72" i="53"/>
  <c r="G70" i="53"/>
  <c r="F17" i="54" l="1"/>
  <c r="F18" i="54" s="1"/>
  <c r="D17" i="54"/>
  <c r="D18" i="54" s="1"/>
  <c r="D19" i="54" s="1"/>
  <c r="C17" i="54" l="1"/>
  <c r="C18" i="54" s="1"/>
  <c r="C19" i="54" s="1"/>
  <c r="G16" i="54"/>
  <c r="E17" i="54"/>
  <c r="F19" i="54"/>
  <c r="E18" i="54" l="1"/>
  <c r="G17" i="54"/>
  <c r="E19" i="54" l="1"/>
  <c r="G19" i="54" s="1"/>
  <c r="G18" i="54"/>
  <c r="D88" i="53" l="1"/>
  <c r="D89" i="53" s="1"/>
  <c r="D90" i="53" s="1"/>
  <c r="E88" i="53"/>
  <c r="E89" i="53" s="1"/>
  <c r="E90" i="53" s="1"/>
  <c r="G87" i="53" l="1"/>
  <c r="C88" i="53"/>
  <c r="C89" i="53" s="1"/>
  <c r="C90" i="53" s="1"/>
  <c r="F88" i="53"/>
  <c r="F89" i="53" s="1"/>
  <c r="F90" i="53" s="1"/>
  <c r="G88" i="53" l="1"/>
  <c r="F92" i="53"/>
  <c r="F93" i="53" s="1"/>
  <c r="F94" i="53" s="1"/>
  <c r="D92" i="53"/>
  <c r="D93" i="53" s="1"/>
  <c r="D94" i="53" s="1"/>
  <c r="C92" i="53" l="1"/>
  <c r="C93" i="53" s="1"/>
  <c r="C94" i="53" s="1"/>
  <c r="G91" i="53" l="1"/>
  <c r="E92" i="53"/>
  <c r="D23" i="53"/>
  <c r="D24" i="53" s="1"/>
  <c r="E23" i="53"/>
  <c r="E24" i="53" s="1"/>
  <c r="F23" i="53"/>
  <c r="G92" i="53" l="1"/>
  <c r="E93" i="53"/>
  <c r="E94" i="53" s="1"/>
  <c r="F24" i="53"/>
  <c r="G24" i="53" s="1"/>
  <c r="G23" i="53"/>
  <c r="G22" i="53"/>
  <c r="C23" i="53"/>
  <c r="C24" i="53" s="1"/>
  <c r="G93" i="53" l="1"/>
  <c r="G94" i="53"/>
  <c r="F38" i="53"/>
  <c r="D38" i="53"/>
  <c r="C38" i="53" l="1"/>
  <c r="E38" i="53"/>
  <c r="G38" i="53" s="1"/>
  <c r="G37" i="53" l="1"/>
  <c r="F53" i="53" l="1"/>
  <c r="D53" i="53"/>
  <c r="D54" i="53" s="1"/>
  <c r="C53" i="53"/>
  <c r="C54" i="53" s="1"/>
  <c r="F54" i="53" l="1"/>
  <c r="D9" i="53"/>
  <c r="D36" i="53"/>
  <c r="F9" i="53" l="1"/>
  <c r="F36" i="53"/>
  <c r="E53" i="53"/>
  <c r="G52" i="53"/>
  <c r="C36" i="53"/>
  <c r="G8" i="53"/>
  <c r="E11" i="53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81" i="53" l="1"/>
  <c r="F82" i="53" s="1"/>
  <c r="F78" i="53"/>
  <c r="F79" i="53" s="1"/>
  <c r="F74" i="53"/>
  <c r="F75" i="53" s="1"/>
  <c r="F76" i="53" s="1"/>
  <c r="F42" i="53"/>
  <c r="F40" i="53"/>
  <c r="F30" i="53"/>
  <c r="F31" i="53" s="1"/>
  <c r="F26" i="53"/>
  <c r="F27" i="53" s="1"/>
  <c r="D84" i="53"/>
  <c r="D81" i="53"/>
  <c r="D82" i="53" s="1"/>
  <c r="D78" i="53"/>
  <c r="D79" i="53" s="1"/>
  <c r="D74" i="53"/>
  <c r="D75" i="53" s="1"/>
  <c r="D76" i="53" s="1"/>
  <c r="D42" i="53"/>
  <c r="D40" i="53"/>
  <c r="D30" i="53"/>
  <c r="D31" i="53" s="1"/>
  <c r="D26" i="53"/>
  <c r="D27" i="53" s="1"/>
  <c r="C13" i="54"/>
  <c r="F84" i="53"/>
  <c r="F85" i="53" s="1"/>
  <c r="F67" i="53"/>
  <c r="D67" i="53"/>
  <c r="D85" i="53" l="1"/>
  <c r="D86" i="53" s="1"/>
  <c r="F86" i="53"/>
  <c r="C14" i="54"/>
  <c r="C15" i="54" s="1"/>
  <c r="D56" i="53"/>
  <c r="D57" i="53" s="1"/>
  <c r="D34" i="53"/>
  <c r="F56" i="53"/>
  <c r="F57" i="53" s="1"/>
  <c r="D50" i="53"/>
  <c r="D44" i="53"/>
  <c r="F16" i="53"/>
  <c r="F44" i="53"/>
  <c r="F34" i="53"/>
  <c r="F50" i="53"/>
  <c r="F20" i="53"/>
  <c r="D20" i="53"/>
  <c r="E36" i="53"/>
  <c r="D16" i="53"/>
  <c r="E13" i="54"/>
  <c r="C9" i="54"/>
  <c r="C10" i="54" s="1"/>
  <c r="C11" i="54" s="1"/>
  <c r="C84" i="53"/>
  <c r="C85" i="53" s="1"/>
  <c r="C81" i="53"/>
  <c r="C82" i="53" s="1"/>
  <c r="C78" i="53"/>
  <c r="C79" i="53" s="1"/>
  <c r="C74" i="53"/>
  <c r="C75" i="53" s="1"/>
  <c r="C76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C86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96" i="53" l="1"/>
  <c r="D96" i="53"/>
  <c r="C51" i="53"/>
  <c r="C21" i="53"/>
  <c r="E42" i="53"/>
  <c r="E78" i="53"/>
  <c r="E79" i="53" s="1"/>
  <c r="C27" i="53"/>
  <c r="C57" i="53"/>
  <c r="C28" i="53" l="1"/>
  <c r="C58" i="53"/>
  <c r="E84" i="53"/>
  <c r="E26" i="53"/>
  <c r="E30" i="53"/>
  <c r="E9" i="54"/>
  <c r="E10" i="54" s="1"/>
  <c r="E11" i="54" s="1"/>
  <c r="E21" i="54" s="1"/>
  <c r="C96" i="53" l="1"/>
  <c r="E40" i="53"/>
  <c r="E27" i="53"/>
  <c r="E85" i="53"/>
  <c r="E44" i="53"/>
  <c r="E34" i="53"/>
  <c r="E31" i="53"/>
  <c r="E74" i="53"/>
  <c r="E75" i="53" s="1"/>
  <c r="E76" i="53" s="1"/>
  <c r="E20" i="53"/>
  <c r="E50" i="53"/>
  <c r="E81" i="53"/>
  <c r="E82" i="53" s="1"/>
  <c r="E56" i="53"/>
  <c r="E57" i="53" s="1"/>
  <c r="E16" i="53"/>
  <c r="E51" i="53" l="1"/>
  <c r="E58" i="53" s="1"/>
  <c r="E86" i="53"/>
  <c r="E21" i="53"/>
  <c r="E28" i="53" s="1"/>
  <c r="E96" i="53" l="1"/>
  <c r="G77" i="53"/>
  <c r="G80" i="53"/>
  <c r="G83" i="53"/>
  <c r="G78" i="53" l="1"/>
  <c r="G81" i="53"/>
  <c r="G84" i="53"/>
  <c r="G82" i="53" l="1"/>
  <c r="G85" i="53"/>
  <c r="G79" i="53"/>
  <c r="G86" i="53"/>
  <c r="G89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73" i="53"/>
  <c r="G45" i="53"/>
  <c r="G15" i="54"/>
  <c r="G33" i="53"/>
  <c r="G32" i="53"/>
  <c r="G49" i="53"/>
  <c r="G25" i="53"/>
  <c r="G18" i="53"/>
  <c r="G46" i="53"/>
  <c r="G8" i="54"/>
  <c r="G14" i="53"/>
  <c r="G39" i="53"/>
  <c r="G90" i="53" l="1"/>
  <c r="G74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5" i="53"/>
  <c r="G51" i="53"/>
  <c r="G21" i="53"/>
  <c r="G31" i="53"/>
  <c r="G10" i="54"/>
  <c r="G57" i="53"/>
  <c r="G28" i="53" l="1"/>
  <c r="G58" i="53"/>
  <c r="G76" i="53"/>
  <c r="G96" i="53" l="1"/>
  <c r="G21" i="54"/>
</calcChain>
</file>

<file path=xl/sharedStrings.xml><?xml version="1.0" encoding="utf-8"?>
<sst xmlns="http://schemas.openxmlformats.org/spreadsheetml/2006/main" count="121" uniqueCount="102">
  <si>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</si>
  <si>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</si>
  <si>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</si>
  <si>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</si>
  <si>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</si>
  <si>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</si>
  <si>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</si>
  <si>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</si>
  <si>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</si>
  <si>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</si>
  <si>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</si>
  <si>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</si>
  <si>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</si>
  <si>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</si>
  <si>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</si>
  <si>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</si>
  <si>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</si>
  <si>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</si>
  <si>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</si>
  <si>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</si>
  <si>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</si>
  <si>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</si>
  <si>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</si>
  <si>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</si>
  <si>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</si>
  <si>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</si>
  <si>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</si>
  <si>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</si>
  <si>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</si>
  <si>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</si>
  <si>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</si>
  <si>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</si>
  <si>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</si>
  <si>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</si>
  <si>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</si>
  <si>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</si>
  <si>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</si>
  <si>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</si>
  <si>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</si>
  <si>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</si>
  <si>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</si>
  <si>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</si>
  <si>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</si>
  <si>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</si>
  <si>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</si>
  <si>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</si>
  <si>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</si>
  <si>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</si>
  <si>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</si>
  <si>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</si>
  <si>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</si>
  <si>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</si>
  <si>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</si>
  <si>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</si>
  <si>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</si>
  <si>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</si>
  <si>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</si>
  <si>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</si>
  <si>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</si>
  <si>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</si>
  <si>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</si>
  <si>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</si>
  <si>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</si>
  <si>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</si>
  <si>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</si>
  <si>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</si>
  <si>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</si>
  <si>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</si>
  <si>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</si>
  <si>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</si>
  <si>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</si>
  <si>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</si>
  <si>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</si>
  <si>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</si>
  <si>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</si>
  <si>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</si>
  <si>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</si>
  <si>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</si>
  <si>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</si>
  <si>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</si>
  <si>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</si>
  <si>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</si>
  <si>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</si>
  <si>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</si>
  <si>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</si>
  <si>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</si>
  <si>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</si>
  <si>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</si>
  <si>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</si>
  <si>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</si>
  <si>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</si>
  <si>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</si>
  <si>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</si>
  <si>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</si>
  <si>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</si>
  <si>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</si>
  <si>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</si>
  <si>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Despeses financeres en concepte d'interessos de demora</t>
  </si>
  <si>
    <r>
      <t xml:space="preserve">             </t>
    </r>
    <r>
      <rPr>
        <b/>
        <u/>
        <sz val="8"/>
        <rFont val="Arial"/>
        <family val="2"/>
      </rPr>
      <t>CAPÍTOL 3. DESPESES FINANCERES</t>
    </r>
  </si>
  <si>
    <t xml:space="preserve">         ARTICLE 34   ALTRES DESPESES FINANCERES</t>
  </si>
  <si>
    <t xml:space="preserve">    CONCEPTE 340  Despeses financeres en concepte d'interessos de demora</t>
  </si>
  <si>
    <t>EXERCICI 2024 4art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</si>
</sst>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  <xf numFmtId="0" fontId="10" fillId="3" borderId="4" xfId="0" applyFont="1" applyFill="1" applyBorder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101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54137.35</v>
      </c>
      <c r="D8" s="65">
        <v>0</v>
      </c>
      <c r="E8" s="65">
        <v>54137.35</v>
      </c>
      <c r="F8" s="65">
        <v>36081.83</v>
      </c>
      <c r="G8" s="66">
        <f t="shared" ref="G8:G19" si="0">IFERROR(F8/E8,0)</f>
        <v>0.66648681547951649</v>
      </c>
    </row>
    <row r="9" spans="1:7" s="40" customFormat="1" x14ac:dyDescent="0.2">
      <c r="A9" s="38"/>
      <c r="B9" s="113" t="s">
        <v>55</v>
      </c>
      <c r="C9" s="67">
        <f t="shared" ref="C9:E10" si="1">+C8</f>
        <v>54137.35</v>
      </c>
      <c r="D9" s="67">
        <f t="shared" ref="D9" si="2">+D8</f>
        <v>0</v>
      </c>
      <c r="E9" s="87">
        <f t="shared" si="1"/>
        <v>54137.35</v>
      </c>
      <c r="F9" s="67">
        <f t="shared" ref="F9" si="3">+F8</f>
        <v>36081.83</v>
      </c>
      <c r="G9" s="66">
        <f t="shared" si="0"/>
        <v>0.66648681547951649</v>
      </c>
    </row>
    <row r="10" spans="1:7" s="40" customFormat="1" x14ac:dyDescent="0.2">
      <c r="A10" s="38"/>
      <c r="B10" s="114" t="s">
        <v>56</v>
      </c>
      <c r="C10" s="36">
        <f t="shared" si="1"/>
        <v>54137.35</v>
      </c>
      <c r="D10" s="36">
        <f t="shared" ref="D10" si="4">+D9</f>
        <v>0</v>
      </c>
      <c r="E10" s="37">
        <f t="shared" si="1"/>
        <v>54137.35</v>
      </c>
      <c r="F10" s="36">
        <f t="shared" ref="F10" si="5">+F9</f>
        <v>36081.83</v>
      </c>
      <c r="G10" s="51">
        <f t="shared" si="0"/>
        <v>0.66648681547951649</v>
      </c>
    </row>
    <row r="11" spans="1:7" s="61" customFormat="1" ht="24.75" customHeight="1" x14ac:dyDescent="0.2">
      <c r="A11" s="38"/>
      <c r="B11" s="121" t="s">
        <v>92</v>
      </c>
      <c r="C11" s="85">
        <f>+C10</f>
        <v>54137.35</v>
      </c>
      <c r="D11" s="85">
        <f>+D10</f>
        <v>0</v>
      </c>
      <c r="E11" s="85">
        <f>+E10</f>
        <v>54137.35</v>
      </c>
      <c r="F11" s="85">
        <f>+F10</f>
        <v>36081.83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20733646.710000001</v>
      </c>
      <c r="D12" s="65">
        <v>6064274.2599999998</v>
      </c>
      <c r="E12" s="65">
        <v>26797920.969999999</v>
      </c>
      <c r="F12" s="65">
        <v>26797920.98</v>
      </c>
      <c r="G12" s="70">
        <f t="shared" si="0"/>
        <v>1.0000000003731633</v>
      </c>
    </row>
    <row r="13" spans="1:7" s="40" customFormat="1" x14ac:dyDescent="0.2">
      <c r="A13" s="88"/>
      <c r="B13" s="89" t="s">
        <v>64</v>
      </c>
      <c r="C13" s="67">
        <f t="shared" ref="C13:D14" si="6">+C12</f>
        <v>20733646.710000001</v>
      </c>
      <c r="D13" s="67">
        <f t="shared" si="6"/>
        <v>6064274.2599999998</v>
      </c>
      <c r="E13" s="87">
        <f t="shared" ref="E13" si="7">+E12</f>
        <v>26797920.969999999</v>
      </c>
      <c r="F13" s="67">
        <f>+F12</f>
        <v>26797920.98</v>
      </c>
      <c r="G13" s="66">
        <f t="shared" si="0"/>
        <v>1.0000000003731633</v>
      </c>
    </row>
    <row r="14" spans="1:7" s="40" customFormat="1" x14ac:dyDescent="0.2">
      <c r="A14" s="88"/>
      <c r="B14" s="90" t="s">
        <v>65</v>
      </c>
      <c r="C14" s="36">
        <f t="shared" si="6"/>
        <v>20733646.710000001</v>
      </c>
      <c r="D14" s="36">
        <f t="shared" si="6"/>
        <v>6064274.2599999998</v>
      </c>
      <c r="E14" s="37">
        <f t="shared" ref="E14" si="8">+C14+D14</f>
        <v>26797920.969999999</v>
      </c>
      <c r="F14" s="36">
        <f>+F13</f>
        <v>26797920.98</v>
      </c>
      <c r="G14" s="51">
        <f t="shared" si="0"/>
        <v>1.0000000003731633</v>
      </c>
    </row>
    <row r="15" spans="1:7" s="40" customFormat="1" x14ac:dyDescent="0.2">
      <c r="A15" s="38"/>
      <c r="B15" s="114" t="s">
        <v>42</v>
      </c>
      <c r="C15" s="36">
        <f>+C14</f>
        <v>20733646.710000001</v>
      </c>
      <c r="D15" s="36">
        <f>+D14</f>
        <v>6064274.2599999998</v>
      </c>
      <c r="E15" s="36">
        <f>+E14</f>
        <v>26797920.969999999</v>
      </c>
      <c r="F15" s="36">
        <f>+F14</f>
        <v>26797920.98</v>
      </c>
      <c r="G15" s="51">
        <f t="shared" si="0"/>
        <v>1.0000000003731633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v>0</v>
      </c>
      <c r="F16" s="65">
        <v>11.03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11.03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11.03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11.03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20787784.060000002</v>
      </c>
      <c r="D21" s="46">
        <f>+D15+D19+D11</f>
        <v>6064274.2599999998</v>
      </c>
      <c r="E21" s="46">
        <f>+E15+E19+E11</f>
        <v>26852058.32</v>
      </c>
      <c r="F21" s="46">
        <f>+F15+F19+F11</f>
        <v>26834013.84</v>
      </c>
      <c r="G21" s="54">
        <f t="shared" ref="G21" si="12">IFERROR(F21/E21,0)</f>
        <v>0.99932800384294707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3" spans="1:7" s="7" customFormat="1" x14ac:dyDescent="0.2">
      <c r="A23" s="11"/>
      <c r="B23" s="30"/>
      <c r="C23" s="8"/>
      <c r="D23" s="8"/>
      <c r="E23" s="8"/>
      <c r="F23" s="8"/>
      <c r="G23" s="18"/>
    </row>
    <row r="29" spans="1:7" s="43" customFormat="1" x14ac:dyDescent="0.2">
      <c r="A29" s="11"/>
      <c r="B29" s="30"/>
      <c r="C29" s="8"/>
      <c r="D29" s="8"/>
      <c r="E29" s="18"/>
      <c r="F29" s="18"/>
      <c r="G29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101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352765.88</v>
      </c>
      <c r="D8" s="65">
        <v>-105066.31</v>
      </c>
      <c r="E8" s="65">
        <v>247699.57</v>
      </c>
      <c r="F8" s="65">
        <v>241502.14</v>
      </c>
      <c r="G8" s="66">
        <f t="shared" ref="G8:G12" si="0">IFERROR(F8/E8,0)</f>
        <v>0.97498005345750094</v>
      </c>
    </row>
    <row r="9" spans="1:7" s="61" customFormat="1" x14ac:dyDescent="0.2">
      <c r="A9" s="58"/>
      <c r="B9" s="113" t="s">
        <v>76</v>
      </c>
      <c r="C9" s="67">
        <f>SUM(C8:C8)</f>
        <v>352765.88</v>
      </c>
      <c r="D9" s="67">
        <f>SUM(D8:D8)</f>
        <v>-105066.31</v>
      </c>
      <c r="E9" s="67">
        <f>SUM(E8:E8)</f>
        <v>247699.57</v>
      </c>
      <c r="F9" s="67">
        <f>SUM(F8:F8)</f>
        <v>241502.14</v>
      </c>
      <c r="G9" s="68">
        <f t="shared" si="0"/>
        <v>0.97498005345750094</v>
      </c>
    </row>
    <row r="10" spans="1:7" s="61" customFormat="1" x14ac:dyDescent="0.2">
      <c r="A10" s="58">
        <v>1210001</v>
      </c>
      <c r="B10" s="112" t="s">
        <v>11</v>
      </c>
      <c r="C10" s="65">
        <v>652887.26</v>
      </c>
      <c r="D10" s="65">
        <v>-165645.01999999999</v>
      </c>
      <c r="E10" s="65">
        <v>487242.23999999999</v>
      </c>
      <c r="F10" s="65">
        <v>480397.72</v>
      </c>
      <c r="G10" s="69">
        <f t="shared" si="0"/>
        <v>0.98595253153749551</v>
      </c>
    </row>
    <row r="11" spans="1:7" s="61" customFormat="1" x14ac:dyDescent="0.2">
      <c r="A11" s="58"/>
      <c r="B11" s="113" t="s">
        <v>77</v>
      </c>
      <c r="C11" s="67">
        <f>SUM(C10:C10)</f>
        <v>652887.26</v>
      </c>
      <c r="D11" s="67">
        <f>SUM(D10:D10)</f>
        <v>-165645.01999999999</v>
      </c>
      <c r="E11" s="67">
        <f>SUM(E10:E10)</f>
        <v>487242.23999999999</v>
      </c>
      <c r="F11" s="67">
        <f>SUM(F10:F10)</f>
        <v>480397.72</v>
      </c>
      <c r="G11" s="68">
        <f t="shared" si="0"/>
        <v>0.98595253153749551</v>
      </c>
    </row>
    <row r="12" spans="1:7" s="61" customFormat="1" x14ac:dyDescent="0.2">
      <c r="A12" s="58"/>
      <c r="B12" s="114" t="s">
        <v>66</v>
      </c>
      <c r="C12" s="59">
        <f>+C11+C9</f>
        <v>1005653.14</v>
      </c>
      <c r="D12" s="59">
        <f>+D11+D9</f>
        <v>-270711.32999999996</v>
      </c>
      <c r="E12" s="59">
        <f>+E11+E9</f>
        <v>734941.81</v>
      </c>
      <c r="F12" s="59">
        <f>+F11+F9</f>
        <v>721899.86</v>
      </c>
      <c r="G12" s="60">
        <f t="shared" si="0"/>
        <v>0.98225444542337292</v>
      </c>
    </row>
    <row r="13" spans="1:7" s="61" customFormat="1" x14ac:dyDescent="0.2">
      <c r="A13" s="58">
        <v>1300001</v>
      </c>
      <c r="B13" s="117" t="s">
        <v>10</v>
      </c>
      <c r="C13" s="65">
        <v>570189.69999999995</v>
      </c>
      <c r="D13" s="65">
        <v>31206.53</v>
      </c>
      <c r="E13" s="65">
        <v>601396.23</v>
      </c>
      <c r="F13" s="65">
        <v>583437.22</v>
      </c>
      <c r="G13" s="66">
        <f t="shared" ref="G13:G50" si="1">IFERROR(F13/E13,0)</f>
        <v>0.97013780748176626</v>
      </c>
    </row>
    <row r="14" spans="1:7" s="61" customFormat="1" x14ac:dyDescent="0.2">
      <c r="A14" s="58">
        <v>1300002</v>
      </c>
      <c r="B14" s="117" t="s">
        <v>11</v>
      </c>
      <c r="C14" s="65">
        <v>168842.71</v>
      </c>
      <c r="D14" s="65">
        <v>-29529.599999999999</v>
      </c>
      <c r="E14" s="65">
        <v>139313.10999999999</v>
      </c>
      <c r="F14" s="65">
        <v>127887.45</v>
      </c>
      <c r="G14" s="70">
        <f t="shared" si="1"/>
        <v>0.91798575166400354</v>
      </c>
    </row>
    <row r="15" spans="1:7" s="61" customFormat="1" x14ac:dyDescent="0.2">
      <c r="A15" s="58">
        <v>1300003</v>
      </c>
      <c r="B15" s="112" t="s">
        <v>12</v>
      </c>
      <c r="C15" s="65">
        <v>69814.48</v>
      </c>
      <c r="D15" s="65">
        <v>-29024.560000000001</v>
      </c>
      <c r="E15" s="65">
        <v>40789.919999999998</v>
      </c>
      <c r="F15" s="65">
        <v>27955.73</v>
      </c>
      <c r="G15" s="70">
        <f t="shared" si="1"/>
        <v>0.68535878471936207</v>
      </c>
    </row>
    <row r="16" spans="1:7" s="61" customFormat="1" x14ac:dyDescent="0.2">
      <c r="A16" s="58"/>
      <c r="B16" s="113" t="s">
        <v>78</v>
      </c>
      <c r="C16" s="67">
        <f>SUM(C13:C15)</f>
        <v>808846.8899999999</v>
      </c>
      <c r="D16" s="67">
        <f>SUM(D13:D15)</f>
        <v>-27347.63</v>
      </c>
      <c r="E16" s="67">
        <f t="shared" ref="E16" si="2">SUM(E13:E15)</f>
        <v>781499.26</v>
      </c>
      <c r="F16" s="67">
        <f>SUM(F13:F15)</f>
        <v>739280.39999999991</v>
      </c>
      <c r="G16" s="68">
        <f t="shared" si="1"/>
        <v>0.94597709535898966</v>
      </c>
    </row>
    <row r="17" spans="1:7" s="61" customFormat="1" x14ac:dyDescent="0.2">
      <c r="A17" s="58">
        <v>1310001</v>
      </c>
      <c r="B17" s="112" t="s">
        <v>10</v>
      </c>
      <c r="C17" s="65">
        <v>144347.87</v>
      </c>
      <c r="D17" s="65">
        <v>-53830.35</v>
      </c>
      <c r="E17" s="65">
        <v>90517.51999999999</v>
      </c>
      <c r="F17" s="65">
        <v>89157.16</v>
      </c>
      <c r="G17" s="69">
        <f t="shared" si="1"/>
        <v>0.98497130721212878</v>
      </c>
    </row>
    <row r="18" spans="1:7" s="61" customFormat="1" x14ac:dyDescent="0.2">
      <c r="A18" s="58">
        <v>1310002</v>
      </c>
      <c r="B18" s="112" t="s">
        <v>11</v>
      </c>
      <c r="C18" s="65">
        <v>9916.07</v>
      </c>
      <c r="D18" s="65">
        <v>-7865.82</v>
      </c>
      <c r="E18" s="65">
        <v>2050.25</v>
      </c>
      <c r="F18" s="65">
        <v>5419.47</v>
      </c>
      <c r="G18" s="69">
        <f t="shared" si="1"/>
        <v>2.6433215461529085</v>
      </c>
    </row>
    <row r="19" spans="1:7" s="61" customFormat="1" x14ac:dyDescent="0.2">
      <c r="A19" s="58">
        <v>1310003</v>
      </c>
      <c r="B19" s="112" t="s">
        <v>12</v>
      </c>
      <c r="C19" s="65">
        <v>30840.15</v>
      </c>
      <c r="D19" s="65">
        <v>-23698.65</v>
      </c>
      <c r="E19" s="65">
        <v>7141.5</v>
      </c>
      <c r="F19" s="65">
        <v>7525.87</v>
      </c>
      <c r="G19" s="69">
        <f t="shared" si="1"/>
        <v>1.0538220261849751</v>
      </c>
    </row>
    <row r="20" spans="1:7" s="61" customFormat="1" x14ac:dyDescent="0.2">
      <c r="A20" s="58"/>
      <c r="B20" s="113" t="s">
        <v>79</v>
      </c>
      <c r="C20" s="67">
        <f>SUM(C17:C19)</f>
        <v>185104.09</v>
      </c>
      <c r="D20" s="67">
        <f>SUM(D17:D19)</f>
        <v>-85394.82</v>
      </c>
      <c r="E20" s="67">
        <f t="shared" ref="E20" si="3">SUM(E17:E19)</f>
        <v>99709.26999999999</v>
      </c>
      <c r="F20" s="67">
        <f>SUM(F17:F19)</f>
        <v>102102.5</v>
      </c>
      <c r="G20" s="68">
        <f t="shared" si="1"/>
        <v>1.0240020812508206</v>
      </c>
    </row>
    <row r="21" spans="1:7" s="61" customFormat="1" x14ac:dyDescent="0.2">
      <c r="A21" s="58"/>
      <c r="B21" s="114" t="s">
        <v>80</v>
      </c>
      <c r="C21" s="59">
        <f>+C16+C20</f>
        <v>993950.97999999986</v>
      </c>
      <c r="D21" s="59">
        <f>+D16+D20</f>
        <v>-112742.45000000001</v>
      </c>
      <c r="E21" s="59">
        <f>+E16+E20</f>
        <v>881208.53</v>
      </c>
      <c r="F21" s="59">
        <f>+F16+F20</f>
        <v>841382.89999999991</v>
      </c>
      <c r="G21" s="60">
        <f t="shared" si="1"/>
        <v>0.95480566898280006</v>
      </c>
    </row>
    <row r="22" spans="1:7" x14ac:dyDescent="0.2">
      <c r="A22" s="17">
        <v>1500001</v>
      </c>
      <c r="B22" s="96" t="s">
        <v>69</v>
      </c>
      <c r="C22" s="65">
        <v>58849.36</v>
      </c>
      <c r="D22" s="65">
        <v>0</v>
      </c>
      <c r="E22" s="65">
        <v>58849.36</v>
      </c>
      <c r="F22" s="65">
        <v>59883.86</v>
      </c>
      <c r="G22" s="93">
        <f t="shared" si="1"/>
        <v>1.0175787808057726</v>
      </c>
    </row>
    <row r="23" spans="1:7" x14ac:dyDescent="0.2">
      <c r="A23" s="17"/>
      <c r="B23" s="118" t="s">
        <v>81</v>
      </c>
      <c r="C23" s="97">
        <f>+C22</f>
        <v>58849.36</v>
      </c>
      <c r="D23" s="97">
        <f>+D22</f>
        <v>0</v>
      </c>
      <c r="E23" s="97">
        <f t="shared" ref="E23:E24" si="4">+E22</f>
        <v>58849.36</v>
      </c>
      <c r="F23" s="97">
        <f>+F22</f>
        <v>59883.86</v>
      </c>
      <c r="G23" s="93">
        <f t="shared" si="1"/>
        <v>1.0175787808057726</v>
      </c>
    </row>
    <row r="24" spans="1:7" x14ac:dyDescent="0.2">
      <c r="A24" s="17"/>
      <c r="B24" s="35" t="s">
        <v>70</v>
      </c>
      <c r="C24" s="98">
        <f>+C23</f>
        <v>58849.36</v>
      </c>
      <c r="D24" s="98">
        <f>+D23</f>
        <v>0</v>
      </c>
      <c r="E24" s="98">
        <f t="shared" si="4"/>
        <v>58849.36</v>
      </c>
      <c r="F24" s="98">
        <f>+F23</f>
        <v>59883.86</v>
      </c>
      <c r="G24" s="99">
        <f t="shared" si="1"/>
        <v>1.0175787808057726</v>
      </c>
    </row>
    <row r="25" spans="1:7" s="61" customFormat="1" x14ac:dyDescent="0.2">
      <c r="A25" s="58">
        <v>1600001</v>
      </c>
      <c r="B25" s="39" t="s">
        <v>13</v>
      </c>
      <c r="C25" s="65">
        <v>553286.36</v>
      </c>
      <c r="D25" s="65">
        <v>-80525.289999999994</v>
      </c>
      <c r="E25" s="65">
        <v>472761.07</v>
      </c>
      <c r="F25" s="65">
        <v>466504.12</v>
      </c>
      <c r="G25" s="69">
        <f t="shared" si="1"/>
        <v>0.9867650904504468</v>
      </c>
    </row>
    <row r="26" spans="1:7" s="61" customFormat="1" x14ac:dyDescent="0.2">
      <c r="A26" s="58"/>
      <c r="B26" s="62" t="s">
        <v>14</v>
      </c>
      <c r="C26" s="63">
        <f>+C25</f>
        <v>553286.36</v>
      </c>
      <c r="D26" s="63">
        <f>+D25</f>
        <v>-80525.289999999994</v>
      </c>
      <c r="E26" s="63">
        <f t="shared" ref="E26:E27" si="5">+E25</f>
        <v>472761.07</v>
      </c>
      <c r="F26" s="63">
        <f>+F25</f>
        <v>466504.12</v>
      </c>
      <c r="G26" s="64">
        <f t="shared" si="1"/>
        <v>0.9867650904504468</v>
      </c>
    </row>
    <row r="27" spans="1:7" s="61" customFormat="1" x14ac:dyDescent="0.2">
      <c r="A27" s="58"/>
      <c r="B27" s="41" t="s">
        <v>15</v>
      </c>
      <c r="C27" s="59">
        <f>+C26</f>
        <v>553286.36</v>
      </c>
      <c r="D27" s="59">
        <f>+D26</f>
        <v>-80525.289999999994</v>
      </c>
      <c r="E27" s="59">
        <f t="shared" si="5"/>
        <v>472761.07</v>
      </c>
      <c r="F27" s="59">
        <f>+F26</f>
        <v>466504.12</v>
      </c>
      <c r="G27" s="60">
        <f t="shared" si="1"/>
        <v>0.9867650904504468</v>
      </c>
    </row>
    <row r="28" spans="1:7" s="61" customFormat="1" x14ac:dyDescent="0.2">
      <c r="A28" s="58"/>
      <c r="B28" s="41" t="s">
        <v>91</v>
      </c>
      <c r="C28" s="71">
        <f>+C27+C21+C12+C24</f>
        <v>2611739.84</v>
      </c>
      <c r="D28" s="71">
        <f>+D27+D21+D12+D24</f>
        <v>-463979.06999999995</v>
      </c>
      <c r="E28" s="71">
        <f>+E27+E21+E12+E24</f>
        <v>2147760.77</v>
      </c>
      <c r="F28" s="71">
        <f>+F27+F21+F12+F24</f>
        <v>2089670.74</v>
      </c>
      <c r="G28" s="72">
        <f t="shared" si="1"/>
        <v>0.97295321210285446</v>
      </c>
    </row>
    <row r="29" spans="1:7" s="61" customFormat="1" x14ac:dyDescent="0.2">
      <c r="A29" s="58">
        <v>2130001</v>
      </c>
      <c r="B29" s="75" t="s">
        <v>16</v>
      </c>
      <c r="C29" s="65">
        <v>427929.19</v>
      </c>
      <c r="D29" s="65">
        <v>0</v>
      </c>
      <c r="E29" s="65">
        <v>427929.19</v>
      </c>
      <c r="F29" s="65">
        <v>409551.64</v>
      </c>
      <c r="G29" s="69">
        <f t="shared" si="1"/>
        <v>0.95705469402542975</v>
      </c>
    </row>
    <row r="30" spans="1:7" s="61" customFormat="1" ht="22.5" x14ac:dyDescent="0.2">
      <c r="A30" s="58"/>
      <c r="B30" s="62" t="s">
        <v>17</v>
      </c>
      <c r="C30" s="63">
        <f>+C29</f>
        <v>427929.19</v>
      </c>
      <c r="D30" s="63">
        <f>+D29</f>
        <v>0</v>
      </c>
      <c r="E30" s="63">
        <f t="shared" ref="E30:E31" si="6">+E29</f>
        <v>427929.19</v>
      </c>
      <c r="F30" s="63">
        <f>+F29</f>
        <v>409551.64</v>
      </c>
      <c r="G30" s="64">
        <f t="shared" si="1"/>
        <v>0.95705469402542975</v>
      </c>
    </row>
    <row r="31" spans="1:7" s="61" customFormat="1" x14ac:dyDescent="0.2">
      <c r="A31" s="58"/>
      <c r="B31" s="41" t="s">
        <v>18</v>
      </c>
      <c r="C31" s="59">
        <f>+C30</f>
        <v>427929.19</v>
      </c>
      <c r="D31" s="59">
        <f>+D30</f>
        <v>0</v>
      </c>
      <c r="E31" s="59">
        <f t="shared" si="6"/>
        <v>427929.19</v>
      </c>
      <c r="F31" s="59">
        <f>+F30</f>
        <v>409551.64</v>
      </c>
      <c r="G31" s="60">
        <f t="shared" si="1"/>
        <v>0.95705469402542975</v>
      </c>
    </row>
    <row r="32" spans="1:7" s="61" customFormat="1" x14ac:dyDescent="0.2">
      <c r="A32" s="58">
        <v>2210001</v>
      </c>
      <c r="B32" s="75" t="s">
        <v>19</v>
      </c>
      <c r="C32" s="65">
        <v>396388.26</v>
      </c>
      <c r="D32" s="65">
        <v>282094.13</v>
      </c>
      <c r="E32" s="65">
        <v>678482.39</v>
      </c>
      <c r="F32" s="65">
        <v>669209.96</v>
      </c>
      <c r="G32" s="69">
        <f t="shared" si="1"/>
        <v>0.98633357307917746</v>
      </c>
    </row>
    <row r="33" spans="1:7" s="61" customFormat="1" x14ac:dyDescent="0.2">
      <c r="A33" s="58">
        <v>2210089</v>
      </c>
      <c r="B33" s="75" t="s">
        <v>20</v>
      </c>
      <c r="C33" s="65">
        <v>104086.48</v>
      </c>
      <c r="D33" s="65">
        <v>-47763.87</v>
      </c>
      <c r="E33" s="65">
        <v>56322.609999999993</v>
      </c>
      <c r="F33" s="65">
        <v>37321.96</v>
      </c>
      <c r="G33" s="69">
        <f t="shared" si="1"/>
        <v>0.66264613802520878</v>
      </c>
    </row>
    <row r="34" spans="1:7" s="61" customFormat="1" x14ac:dyDescent="0.2">
      <c r="A34" s="58"/>
      <c r="B34" s="62" t="s">
        <v>21</v>
      </c>
      <c r="C34" s="63">
        <f>SUM(C32:C33)</f>
        <v>500474.74</v>
      </c>
      <c r="D34" s="63">
        <f>SUM(D32:D33)</f>
        <v>234330.26</v>
      </c>
      <c r="E34" s="63">
        <f>SUM(E32:E33)</f>
        <v>734805</v>
      </c>
      <c r="F34" s="63">
        <f>SUM(F32:F33)</f>
        <v>706531.91999999993</v>
      </c>
      <c r="G34" s="64">
        <f t="shared" si="1"/>
        <v>0.96152301631044956</v>
      </c>
    </row>
    <row r="35" spans="1:7" s="61" customFormat="1" x14ac:dyDescent="0.2">
      <c r="A35" s="73">
        <v>2220003</v>
      </c>
      <c r="B35" s="75" t="s">
        <v>22</v>
      </c>
      <c r="C35" s="65">
        <v>22398.959999999999</v>
      </c>
      <c r="D35" s="65">
        <v>0</v>
      </c>
      <c r="E35" s="65">
        <v>22398.959999999999</v>
      </c>
      <c r="F35" s="65">
        <v>12996.66</v>
      </c>
      <c r="G35" s="69">
        <f t="shared" si="1"/>
        <v>0.58023497519527689</v>
      </c>
    </row>
    <row r="36" spans="1:7" s="61" customFormat="1" x14ac:dyDescent="0.2">
      <c r="A36" s="58"/>
      <c r="B36" s="62" t="s">
        <v>23</v>
      </c>
      <c r="C36" s="63">
        <f>+C35</f>
        <v>22398.959999999999</v>
      </c>
      <c r="D36" s="63">
        <f>+D35</f>
        <v>0</v>
      </c>
      <c r="E36" s="63">
        <f>+E35</f>
        <v>22398.959999999999</v>
      </c>
      <c r="F36" s="63">
        <f>+F35</f>
        <v>12996.66</v>
      </c>
      <c r="G36" s="64">
        <f t="shared" si="1"/>
        <v>0.58023497519527689</v>
      </c>
    </row>
    <row r="37" spans="1:7" s="61" customFormat="1" x14ac:dyDescent="0.2">
      <c r="A37" s="17">
        <v>2230001</v>
      </c>
      <c r="B37" s="55" t="s">
        <v>67</v>
      </c>
      <c r="C37" s="65">
        <v>2525.9</v>
      </c>
      <c r="D37" s="65">
        <v>0</v>
      </c>
      <c r="E37" s="65">
        <v>2525.9</v>
      </c>
      <c r="F37" s="65">
        <v>1402.35</v>
      </c>
      <c r="G37" s="93">
        <f t="shared" si="1"/>
        <v>0.55518824973276848</v>
      </c>
    </row>
    <row r="38" spans="1:7" s="61" customFormat="1" x14ac:dyDescent="0.2">
      <c r="A38" s="17"/>
      <c r="B38" s="34" t="s">
        <v>68</v>
      </c>
      <c r="C38" s="94">
        <f>+C37</f>
        <v>2525.9</v>
      </c>
      <c r="D38" s="94">
        <f>+D37</f>
        <v>0</v>
      </c>
      <c r="E38" s="94">
        <f t="shared" ref="E38" si="7">+E37</f>
        <v>2525.9</v>
      </c>
      <c r="F38" s="94">
        <f>+F37</f>
        <v>1402.35</v>
      </c>
      <c r="G38" s="95">
        <f t="shared" si="1"/>
        <v>0.55518824973276848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v>0</v>
      </c>
      <c r="F39" s="65">
        <v>0</v>
      </c>
      <c r="G39" s="69">
        <f t="shared" si="1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8">+E39</f>
        <v>0</v>
      </c>
      <c r="F40" s="63">
        <f>+F39</f>
        <v>0</v>
      </c>
      <c r="G40" s="64">
        <f t="shared" si="1"/>
        <v>0</v>
      </c>
    </row>
    <row r="41" spans="1:7" s="61" customFormat="1" x14ac:dyDescent="0.2">
      <c r="A41" s="58">
        <v>2250001</v>
      </c>
      <c r="B41" s="75" t="s">
        <v>26</v>
      </c>
      <c r="C41" s="65">
        <v>100</v>
      </c>
      <c r="D41" s="65">
        <v>0</v>
      </c>
      <c r="E41" s="65">
        <v>100</v>
      </c>
      <c r="F41" s="65">
        <v>161.9</v>
      </c>
      <c r="G41" s="69">
        <f t="shared" si="1"/>
        <v>1.619</v>
      </c>
    </row>
    <row r="42" spans="1:7" s="61" customFormat="1" x14ac:dyDescent="0.2">
      <c r="A42" s="58"/>
      <c r="B42" s="62" t="s">
        <v>27</v>
      </c>
      <c r="C42" s="63">
        <f>+C41</f>
        <v>100</v>
      </c>
      <c r="D42" s="63">
        <f>+D41</f>
        <v>0</v>
      </c>
      <c r="E42" s="63">
        <f t="shared" ref="E42" si="9">+E41</f>
        <v>100</v>
      </c>
      <c r="F42" s="63">
        <f>+F41</f>
        <v>161.9</v>
      </c>
      <c r="G42" s="64">
        <f t="shared" si="1"/>
        <v>1.619</v>
      </c>
    </row>
    <row r="43" spans="1:7" s="61" customFormat="1" x14ac:dyDescent="0.2">
      <c r="A43" s="74">
        <v>2260039</v>
      </c>
      <c r="B43" s="75" t="s">
        <v>28</v>
      </c>
      <c r="C43" s="65">
        <v>45.65</v>
      </c>
      <c r="D43" s="65">
        <v>0</v>
      </c>
      <c r="E43" s="65">
        <v>45.65</v>
      </c>
      <c r="F43" s="65">
        <v>60.5</v>
      </c>
      <c r="G43" s="69">
        <f t="shared" si="1"/>
        <v>1.3253012048192772</v>
      </c>
    </row>
    <row r="44" spans="1:7" x14ac:dyDescent="0.2">
      <c r="A44" s="58"/>
      <c r="B44" s="62" t="s">
        <v>29</v>
      </c>
      <c r="C44" s="63">
        <f>SUM(C43:C43)</f>
        <v>45.65</v>
      </c>
      <c r="D44" s="63">
        <f>SUM(D43:D43)</f>
        <v>0</v>
      </c>
      <c r="E44" s="63">
        <f>SUM(E43:E43)</f>
        <v>45.65</v>
      </c>
      <c r="F44" s="63">
        <f>SUM(F43:F43)</f>
        <v>60.5</v>
      </c>
      <c r="G44" s="64">
        <f t="shared" si="1"/>
        <v>1.3253012048192772</v>
      </c>
    </row>
    <row r="45" spans="1:7" x14ac:dyDescent="0.2">
      <c r="A45" s="74">
        <v>2270001</v>
      </c>
      <c r="B45" s="75" t="s">
        <v>30</v>
      </c>
      <c r="C45" s="65">
        <v>719279.84</v>
      </c>
      <c r="D45" s="65">
        <v>44393.32</v>
      </c>
      <c r="E45" s="65">
        <v>763673.15999999992</v>
      </c>
      <c r="F45" s="65">
        <v>830146.66</v>
      </c>
      <c r="G45" s="69">
        <f t="shared" si="1"/>
        <v>1.0870444366540264</v>
      </c>
    </row>
    <row r="46" spans="1:7" s="61" customFormat="1" x14ac:dyDescent="0.2">
      <c r="A46" s="58">
        <v>2270002</v>
      </c>
      <c r="B46" s="75" t="s">
        <v>31</v>
      </c>
      <c r="C46" s="65">
        <v>414211.62</v>
      </c>
      <c r="D46" s="65">
        <v>0</v>
      </c>
      <c r="E46" s="65">
        <v>414211.62</v>
      </c>
      <c r="F46" s="65">
        <v>441650.44</v>
      </c>
      <c r="G46" s="69">
        <f t="shared" si="1"/>
        <v>1.0662434820153042</v>
      </c>
    </row>
    <row r="47" spans="1:7" s="61" customFormat="1" x14ac:dyDescent="0.2">
      <c r="A47" s="73">
        <v>2270012</v>
      </c>
      <c r="B47" s="75" t="s">
        <v>58</v>
      </c>
      <c r="C47" s="65">
        <v>10512.09</v>
      </c>
      <c r="D47" s="65">
        <v>0</v>
      </c>
      <c r="E47" s="65">
        <v>10512.09</v>
      </c>
      <c r="F47" s="65">
        <v>12908.93</v>
      </c>
      <c r="G47" s="69">
        <f t="shared" si="1"/>
        <v>1.2280079413323135</v>
      </c>
    </row>
    <row r="48" spans="1:7" s="61" customFormat="1" x14ac:dyDescent="0.2">
      <c r="A48" s="73">
        <v>2270013</v>
      </c>
      <c r="B48" s="75" t="s">
        <v>32</v>
      </c>
      <c r="C48" s="65">
        <v>5881.12</v>
      </c>
      <c r="D48" s="65">
        <v>0</v>
      </c>
      <c r="E48" s="65">
        <v>5881.12</v>
      </c>
      <c r="F48" s="65">
        <v>5808</v>
      </c>
      <c r="G48" s="69">
        <f t="shared" si="1"/>
        <v>0.98756699404195125</v>
      </c>
    </row>
    <row r="49" spans="1:7" s="61" customFormat="1" x14ac:dyDescent="0.2">
      <c r="A49" s="58">
        <v>2270089</v>
      </c>
      <c r="B49" s="75" t="s">
        <v>33</v>
      </c>
      <c r="C49" s="65">
        <v>78008.259999999995</v>
      </c>
      <c r="D49" s="65">
        <v>0</v>
      </c>
      <c r="E49" s="65">
        <v>78008.259999999995</v>
      </c>
      <c r="F49" s="65">
        <v>64550.71</v>
      </c>
      <c r="G49" s="69">
        <f t="shared" si="1"/>
        <v>0.82748557652740884</v>
      </c>
    </row>
    <row r="50" spans="1:7" s="61" customFormat="1" x14ac:dyDescent="0.2">
      <c r="A50" s="58"/>
      <c r="B50" s="62" t="s">
        <v>34</v>
      </c>
      <c r="C50" s="63">
        <f>SUM(C45:C49)</f>
        <v>1227892.9300000002</v>
      </c>
      <c r="D50" s="63">
        <f>SUM(D45:D49)</f>
        <v>44393.32</v>
      </c>
      <c r="E50" s="63">
        <f>SUM(E45:E49)</f>
        <v>1272286.25</v>
      </c>
      <c r="F50" s="63">
        <f>SUM(F45:F49)</f>
        <v>1355064.74</v>
      </c>
      <c r="G50" s="64">
        <f t="shared" si="1"/>
        <v>1.0650627875605825</v>
      </c>
    </row>
    <row r="51" spans="1:7" s="61" customFormat="1" x14ac:dyDescent="0.2">
      <c r="A51" s="58"/>
      <c r="B51" s="41" t="s">
        <v>35</v>
      </c>
      <c r="C51" s="76">
        <f>+C50+C44+C42+C40+C36+C34+C38</f>
        <v>1753438.18</v>
      </c>
      <c r="D51" s="76">
        <f>+D50+D44+D42+D40+D36+D34+D38</f>
        <v>278723.58</v>
      </c>
      <c r="E51" s="76">
        <f>+E50+E44+E42+E40+E36+E34+E38</f>
        <v>2032161.7599999998</v>
      </c>
      <c r="F51" s="76">
        <f>+F50+F44+F42+F40+F36+F34+F38</f>
        <v>2076218.0699999998</v>
      </c>
      <c r="G51" s="77">
        <f t="shared" ref="G51:G58" si="10">IFERROR(F51/E51,0)</f>
        <v>1.02167952909418</v>
      </c>
    </row>
    <row r="52" spans="1:7" s="61" customFormat="1" x14ac:dyDescent="0.2">
      <c r="A52" s="73">
        <v>2300001</v>
      </c>
      <c r="B52" s="39" t="s">
        <v>36</v>
      </c>
      <c r="C52" s="65">
        <v>4.74</v>
      </c>
      <c r="D52" s="65">
        <v>0</v>
      </c>
      <c r="E52" s="65">
        <v>4.74</v>
      </c>
      <c r="F52" s="65">
        <v>0.01</v>
      </c>
      <c r="G52" s="69">
        <f t="shared" ref="G52:G54" si="11">IFERROR(F52/E52,0)</f>
        <v>2.1097046413502108E-3</v>
      </c>
    </row>
    <row r="53" spans="1:7" s="61" customFormat="1" x14ac:dyDescent="0.2">
      <c r="A53" s="58"/>
      <c r="B53" s="62" t="s">
        <v>37</v>
      </c>
      <c r="C53" s="63">
        <f>SUM(C52:C52)</f>
        <v>4.74</v>
      </c>
      <c r="D53" s="63">
        <f>SUM(D52:D52)</f>
        <v>0</v>
      </c>
      <c r="E53" s="63">
        <f>SUM(E52:E52)</f>
        <v>4.74</v>
      </c>
      <c r="F53" s="63">
        <f>SUM(F52:F52)</f>
        <v>0.01</v>
      </c>
      <c r="G53" s="64">
        <f t="shared" si="11"/>
        <v>2.1097046413502108E-3</v>
      </c>
    </row>
    <row r="54" spans="1:7" s="61" customFormat="1" x14ac:dyDescent="0.2">
      <c r="A54" s="58"/>
      <c r="B54" s="120" t="s">
        <v>82</v>
      </c>
      <c r="C54" s="59">
        <f>+C53</f>
        <v>4.74</v>
      </c>
      <c r="D54" s="59">
        <f>+D53</f>
        <v>0</v>
      </c>
      <c r="E54" s="59">
        <f t="shared" ref="E54" si="12">+E53</f>
        <v>4.74</v>
      </c>
      <c r="F54" s="59">
        <f>+F53</f>
        <v>0.01</v>
      </c>
      <c r="G54" s="60">
        <f t="shared" si="11"/>
        <v>2.1097046413502108E-3</v>
      </c>
    </row>
    <row r="55" spans="1:7" x14ac:dyDescent="0.2">
      <c r="A55" s="73">
        <v>2510001</v>
      </c>
      <c r="B55" s="39" t="s">
        <v>59</v>
      </c>
      <c r="C55" s="65">
        <v>952931.09</v>
      </c>
      <c r="D55" s="65">
        <v>-259974.67</v>
      </c>
      <c r="E55" s="65">
        <v>692956.41999999993</v>
      </c>
      <c r="F55" s="65">
        <v>795984.29</v>
      </c>
      <c r="G55" s="69">
        <f t="shared" si="10"/>
        <v>1.1486787148894588</v>
      </c>
    </row>
    <row r="56" spans="1:7" s="61" customFormat="1" x14ac:dyDescent="0.2">
      <c r="A56" s="58"/>
      <c r="B56" s="62" t="s">
        <v>38</v>
      </c>
      <c r="C56" s="63">
        <f>SUM(C55:C55)</f>
        <v>952931.09</v>
      </c>
      <c r="D56" s="63">
        <f>SUM(D55:D55)</f>
        <v>-259974.67</v>
      </c>
      <c r="E56" s="63">
        <f>SUM(E55:E55)</f>
        <v>692956.41999999993</v>
      </c>
      <c r="F56" s="63">
        <f>SUM(F55:F55)</f>
        <v>795984.29</v>
      </c>
      <c r="G56" s="64">
        <f t="shared" si="10"/>
        <v>1.1486787148894588</v>
      </c>
    </row>
    <row r="57" spans="1:7" s="61" customFormat="1" x14ac:dyDescent="0.2">
      <c r="A57" s="58"/>
      <c r="B57" s="41" t="s">
        <v>39</v>
      </c>
      <c r="C57" s="59">
        <f>+C56</f>
        <v>952931.09</v>
      </c>
      <c r="D57" s="59">
        <f>+D56</f>
        <v>-259974.67</v>
      </c>
      <c r="E57" s="59">
        <f t="shared" ref="E57" si="13">+E56</f>
        <v>692956.41999999993</v>
      </c>
      <c r="F57" s="59">
        <f>+F56</f>
        <v>795984.29</v>
      </c>
      <c r="G57" s="60">
        <f t="shared" si="10"/>
        <v>1.1486787148894588</v>
      </c>
    </row>
    <row r="58" spans="1:7" s="61" customFormat="1" x14ac:dyDescent="0.2">
      <c r="A58" s="58"/>
      <c r="B58" s="78" t="s">
        <v>40</v>
      </c>
      <c r="C58" s="79">
        <f>+C57+C51+C31+C54</f>
        <v>3134303.2</v>
      </c>
      <c r="D58" s="79">
        <f>+D57+D51+D31+D54</f>
        <v>18748.910000000003</v>
      </c>
      <c r="E58" s="79">
        <f>+E57+E51+E31+E54</f>
        <v>3153052.11</v>
      </c>
      <c r="F58" s="79">
        <f>+F57+F51+F31+F54</f>
        <v>3281754.01</v>
      </c>
      <c r="G58" s="80">
        <f t="shared" si="10"/>
        <v>1.04081819630948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101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3400002</v>
      </c>
      <c r="B69" s="119" t="s">
        <v>97</v>
      </c>
      <c r="C69" s="81">
        <v>0</v>
      </c>
      <c r="D69" s="65">
        <v>6.43</v>
      </c>
      <c r="E69" s="81">
        <v>6.43</v>
      </c>
      <c r="F69" s="81">
        <v>6.43</v>
      </c>
      <c r="G69" s="69">
        <f t="shared" ref="G69:G72" si="14">IFERROR(F69/E69,0)</f>
        <v>1</v>
      </c>
    </row>
    <row r="70" spans="1:7" x14ac:dyDescent="0.2">
      <c r="A70" s="58"/>
      <c r="B70" s="62" t="s">
        <v>100</v>
      </c>
      <c r="C70" s="63">
        <f t="shared" ref="C70:E70" si="15">+C69</f>
        <v>0</v>
      </c>
      <c r="D70" s="63">
        <f t="shared" si="15"/>
        <v>6.43</v>
      </c>
      <c r="E70" s="63">
        <f t="shared" si="15"/>
        <v>6.43</v>
      </c>
      <c r="F70" s="63">
        <f>+F69</f>
        <v>6.43</v>
      </c>
      <c r="G70" s="64">
        <f t="shared" si="14"/>
        <v>1</v>
      </c>
    </row>
    <row r="71" spans="1:7" x14ac:dyDescent="0.2">
      <c r="A71" s="58"/>
      <c r="B71" s="127" t="s">
        <v>99</v>
      </c>
      <c r="C71" s="59">
        <f t="shared" ref="C71:D71" si="16">+C70</f>
        <v>0</v>
      </c>
      <c r="D71" s="59">
        <f t="shared" si="16"/>
        <v>6.43</v>
      </c>
      <c r="E71" s="59">
        <f>+E70</f>
        <v>6.43</v>
      </c>
      <c r="F71" s="59">
        <f>+F70</f>
        <v>6.43</v>
      </c>
      <c r="G71" s="60">
        <f t="shared" si="14"/>
        <v>1</v>
      </c>
    </row>
    <row r="72" spans="1:7" x14ac:dyDescent="0.2">
      <c r="A72" s="58"/>
      <c r="B72" s="127" t="s">
        <v>98</v>
      </c>
      <c r="C72" s="79">
        <f t="shared" ref="C72:D72" si="17">+C71</f>
        <v>0</v>
      </c>
      <c r="D72" s="79">
        <f t="shared" si="17"/>
        <v>6.43</v>
      </c>
      <c r="E72" s="79">
        <f>+E71</f>
        <v>6.43</v>
      </c>
      <c r="F72" s="79">
        <f>+F71</f>
        <v>6.43</v>
      </c>
      <c r="G72" s="80">
        <f t="shared" si="14"/>
        <v>1</v>
      </c>
    </row>
    <row r="73" spans="1:7" x14ac:dyDescent="0.2">
      <c r="A73" s="58">
        <v>4429860</v>
      </c>
      <c r="B73" s="119" t="s">
        <v>83</v>
      </c>
      <c r="C73" s="81">
        <v>14816787.15</v>
      </c>
      <c r="D73" s="65">
        <v>6584451.8599999994</v>
      </c>
      <c r="E73" s="81">
        <v>21401239.009999998</v>
      </c>
      <c r="F73" s="81">
        <v>21274934.52</v>
      </c>
      <c r="G73" s="69">
        <f t="shared" ref="G73:G86" si="18">IFERROR(F73/E73,0)</f>
        <v>0.99409826272483659</v>
      </c>
    </row>
    <row r="74" spans="1:7" x14ac:dyDescent="0.2">
      <c r="A74" s="58"/>
      <c r="B74" s="113" t="s">
        <v>84</v>
      </c>
      <c r="C74" s="63">
        <f t="shared" ref="C74:D76" si="19">+C73</f>
        <v>14816787.15</v>
      </c>
      <c r="D74" s="63">
        <f t="shared" si="19"/>
        <v>6584451.8599999994</v>
      </c>
      <c r="E74" s="63">
        <f t="shared" ref="E74" si="20">+E73</f>
        <v>21401239.009999998</v>
      </c>
      <c r="F74" s="63">
        <f>+F73</f>
        <v>21274934.52</v>
      </c>
      <c r="G74" s="64">
        <f t="shared" si="18"/>
        <v>0.99409826272483659</v>
      </c>
    </row>
    <row r="75" spans="1:7" x14ac:dyDescent="0.2">
      <c r="A75" s="58"/>
      <c r="B75" s="114" t="s">
        <v>85</v>
      </c>
      <c r="C75" s="59">
        <f t="shared" si="19"/>
        <v>14816787.15</v>
      </c>
      <c r="D75" s="59">
        <f t="shared" si="19"/>
        <v>6584451.8599999994</v>
      </c>
      <c r="E75" s="59">
        <f>+E74</f>
        <v>21401239.009999998</v>
      </c>
      <c r="F75" s="59">
        <f>+F74</f>
        <v>21274934.52</v>
      </c>
      <c r="G75" s="60">
        <f t="shared" si="18"/>
        <v>0.99409826272483659</v>
      </c>
    </row>
    <row r="76" spans="1:7" x14ac:dyDescent="0.2">
      <c r="A76" s="58"/>
      <c r="B76" s="114" t="s">
        <v>42</v>
      </c>
      <c r="C76" s="79">
        <f t="shared" si="19"/>
        <v>14816787.15</v>
      </c>
      <c r="D76" s="79">
        <f t="shared" si="19"/>
        <v>6584451.8599999994</v>
      </c>
      <c r="E76" s="79">
        <f>+E75</f>
        <v>21401239.009999998</v>
      </c>
      <c r="F76" s="79">
        <f>+F75</f>
        <v>21274934.52</v>
      </c>
      <c r="G76" s="80">
        <f t="shared" si="18"/>
        <v>0.99409826272483659</v>
      </c>
    </row>
    <row r="77" spans="1:7" x14ac:dyDescent="0.2">
      <c r="A77" s="58">
        <v>6100001</v>
      </c>
      <c r="B77" s="75" t="s">
        <v>43</v>
      </c>
      <c r="C77" s="81">
        <v>88943.05</v>
      </c>
      <c r="D77" s="65">
        <v>-88943.05</v>
      </c>
      <c r="E77" s="81">
        <v>0</v>
      </c>
      <c r="F77" s="81">
        <v>0</v>
      </c>
      <c r="G77" s="69">
        <f t="shared" si="18"/>
        <v>0</v>
      </c>
    </row>
    <row r="78" spans="1:7" x14ac:dyDescent="0.2">
      <c r="A78" s="58"/>
      <c r="B78" s="62" t="s">
        <v>44</v>
      </c>
      <c r="C78" s="63">
        <f>+C77</f>
        <v>88943.05</v>
      </c>
      <c r="D78" s="63">
        <f>+D77</f>
        <v>-88943.05</v>
      </c>
      <c r="E78" s="63">
        <f t="shared" ref="E78:E79" si="21">+E77</f>
        <v>0</v>
      </c>
      <c r="F78" s="63">
        <f>+F77</f>
        <v>0</v>
      </c>
      <c r="G78" s="64">
        <f t="shared" si="18"/>
        <v>0</v>
      </c>
    </row>
    <row r="79" spans="1:7" x14ac:dyDescent="0.2">
      <c r="A79" s="58"/>
      <c r="B79" s="41" t="s">
        <v>45</v>
      </c>
      <c r="C79" s="59">
        <f>+C78</f>
        <v>88943.05</v>
      </c>
      <c r="D79" s="59">
        <f>+D78</f>
        <v>-88943.05</v>
      </c>
      <c r="E79" s="59">
        <f t="shared" si="21"/>
        <v>0</v>
      </c>
      <c r="F79" s="59">
        <f>+F78</f>
        <v>0</v>
      </c>
      <c r="G79" s="60">
        <f t="shared" si="18"/>
        <v>0</v>
      </c>
    </row>
    <row r="80" spans="1:7" x14ac:dyDescent="0.2">
      <c r="A80" s="58">
        <v>6200001</v>
      </c>
      <c r="B80" s="119" t="s">
        <v>60</v>
      </c>
      <c r="C80" s="81">
        <v>130716.05</v>
      </c>
      <c r="D80" s="65">
        <v>-130716.05</v>
      </c>
      <c r="E80" s="81">
        <v>0</v>
      </c>
      <c r="F80" s="81">
        <v>0</v>
      </c>
      <c r="G80" s="69">
        <f t="shared" si="18"/>
        <v>0</v>
      </c>
    </row>
    <row r="81" spans="1:7" x14ac:dyDescent="0.2">
      <c r="A81" s="58"/>
      <c r="B81" s="113" t="s">
        <v>86</v>
      </c>
      <c r="C81" s="63">
        <f>+C80</f>
        <v>130716.05</v>
      </c>
      <c r="D81" s="63">
        <f>+D80</f>
        <v>-130716.05</v>
      </c>
      <c r="E81" s="63">
        <f t="shared" ref="E81:E82" si="22">+E80</f>
        <v>0</v>
      </c>
      <c r="F81" s="63">
        <f>+F80</f>
        <v>0</v>
      </c>
      <c r="G81" s="64">
        <f t="shared" si="18"/>
        <v>0</v>
      </c>
    </row>
    <row r="82" spans="1:7" s="61" customFormat="1" x14ac:dyDescent="0.2">
      <c r="A82" s="58"/>
      <c r="B82" s="41" t="s">
        <v>46</v>
      </c>
      <c r="C82" s="59">
        <f>+C81</f>
        <v>130716.05</v>
      </c>
      <c r="D82" s="59">
        <f>+D81</f>
        <v>-130716.05</v>
      </c>
      <c r="E82" s="59">
        <f t="shared" si="22"/>
        <v>0</v>
      </c>
      <c r="F82" s="59">
        <f>+F81</f>
        <v>0</v>
      </c>
      <c r="G82" s="60">
        <f t="shared" si="18"/>
        <v>0</v>
      </c>
    </row>
    <row r="83" spans="1:7" s="61" customFormat="1" x14ac:dyDescent="0.2">
      <c r="A83" s="58">
        <v>6400001</v>
      </c>
      <c r="B83" s="75" t="s">
        <v>47</v>
      </c>
      <c r="C83" s="81">
        <v>5294.77</v>
      </c>
      <c r="D83" s="65">
        <v>-5294.77</v>
      </c>
      <c r="E83" s="81">
        <v>0</v>
      </c>
      <c r="F83" s="81">
        <v>0</v>
      </c>
      <c r="G83" s="69">
        <f t="shared" si="18"/>
        <v>0</v>
      </c>
    </row>
    <row r="84" spans="1:7" s="61" customFormat="1" x14ac:dyDescent="0.2">
      <c r="A84" s="58"/>
      <c r="B84" s="62" t="s">
        <v>48</v>
      </c>
      <c r="C84" s="63">
        <f>+C83</f>
        <v>5294.77</v>
      </c>
      <c r="D84" s="63">
        <f>+D83</f>
        <v>-5294.77</v>
      </c>
      <c r="E84" s="63">
        <f t="shared" ref="E84:E85" si="23">+E83</f>
        <v>0</v>
      </c>
      <c r="F84" s="63">
        <f>+F83</f>
        <v>0</v>
      </c>
      <c r="G84" s="64">
        <f t="shared" si="18"/>
        <v>0</v>
      </c>
    </row>
    <row r="85" spans="1:7" s="61" customFormat="1" x14ac:dyDescent="0.2">
      <c r="A85" s="58"/>
      <c r="B85" s="41" t="s">
        <v>49</v>
      </c>
      <c r="C85" s="59">
        <f>+C84</f>
        <v>5294.77</v>
      </c>
      <c r="D85" s="59">
        <f>+D84</f>
        <v>-5294.77</v>
      </c>
      <c r="E85" s="59">
        <f t="shared" si="23"/>
        <v>0</v>
      </c>
      <c r="F85" s="59">
        <f>+F84</f>
        <v>0</v>
      </c>
      <c r="G85" s="60">
        <f t="shared" si="18"/>
        <v>0</v>
      </c>
    </row>
    <row r="86" spans="1:7" s="61" customFormat="1" x14ac:dyDescent="0.2">
      <c r="A86" s="58"/>
      <c r="B86" s="41" t="s">
        <v>50</v>
      </c>
      <c r="C86" s="71">
        <f>+C79+C82+C85</f>
        <v>224953.87</v>
      </c>
      <c r="D86" s="71">
        <f t="shared" ref="D86:F86" si="24">+D79+D82+D85</f>
        <v>-224953.87</v>
      </c>
      <c r="E86" s="71">
        <f t="shared" si="24"/>
        <v>0</v>
      </c>
      <c r="F86" s="71">
        <f t="shared" si="24"/>
        <v>0</v>
      </c>
      <c r="G86" s="72">
        <f t="shared" si="18"/>
        <v>0</v>
      </c>
    </row>
    <row r="87" spans="1:7" s="11" customFormat="1" x14ac:dyDescent="0.2">
      <c r="A87" s="122">
        <v>8310001</v>
      </c>
      <c r="B87" s="55" t="s">
        <v>93</v>
      </c>
      <c r="C87" s="81">
        <v>0</v>
      </c>
      <c r="D87" s="65">
        <v>0</v>
      </c>
      <c r="E87" s="81">
        <v>0</v>
      </c>
      <c r="F87" s="81">
        <v>2683.3</v>
      </c>
      <c r="G87" s="69">
        <f t="shared" ref="G87" si="25">IFERROR(F87/E87,0)</f>
        <v>0</v>
      </c>
    </row>
    <row r="88" spans="1:7" ht="22.5" x14ac:dyDescent="0.2">
      <c r="A88" s="123"/>
      <c r="B88" s="34" t="s">
        <v>94</v>
      </c>
      <c r="C88" s="94">
        <f t="shared" ref="C88:F90" si="26">+C87</f>
        <v>0</v>
      </c>
      <c r="D88" s="94">
        <f t="shared" si="26"/>
        <v>0</v>
      </c>
      <c r="E88" s="94">
        <f t="shared" si="26"/>
        <v>0</v>
      </c>
      <c r="F88" s="94">
        <f t="shared" si="26"/>
        <v>2683.3</v>
      </c>
      <c r="G88" s="124">
        <f t="shared" ref="G88:G90" si="27">IFERROR(F88/E88,0)</f>
        <v>0</v>
      </c>
    </row>
    <row r="89" spans="1:7" ht="22.5" x14ac:dyDescent="0.2">
      <c r="A89" s="122"/>
      <c r="B89" s="35" t="s">
        <v>95</v>
      </c>
      <c r="C89" s="98">
        <f t="shared" si="26"/>
        <v>0</v>
      </c>
      <c r="D89" s="98">
        <f t="shared" si="26"/>
        <v>0</v>
      </c>
      <c r="E89" s="98">
        <f t="shared" si="26"/>
        <v>0</v>
      </c>
      <c r="F89" s="98">
        <f t="shared" si="26"/>
        <v>2683.3</v>
      </c>
      <c r="G89" s="125">
        <f t="shared" si="27"/>
        <v>0</v>
      </c>
    </row>
    <row r="90" spans="1:7" s="11" customFormat="1" x14ac:dyDescent="0.2">
      <c r="A90" s="122"/>
      <c r="B90" s="35" t="s">
        <v>96</v>
      </c>
      <c r="C90" s="19">
        <f t="shared" si="26"/>
        <v>0</v>
      </c>
      <c r="D90" s="19">
        <f t="shared" si="26"/>
        <v>0</v>
      </c>
      <c r="E90" s="19">
        <f t="shared" si="26"/>
        <v>0</v>
      </c>
      <c r="F90" s="19">
        <f t="shared" si="26"/>
        <v>2683.3</v>
      </c>
      <c r="G90" s="126">
        <f t="shared" si="27"/>
        <v>0</v>
      </c>
    </row>
    <row r="91" spans="1:7" s="61" customFormat="1" x14ac:dyDescent="0.2">
      <c r="A91" s="38">
        <v>9109860</v>
      </c>
      <c r="B91" s="112" t="s">
        <v>87</v>
      </c>
      <c r="C91" s="81">
        <v>0</v>
      </c>
      <c r="D91" s="65">
        <v>150000</v>
      </c>
      <c r="E91" s="81">
        <v>150000</v>
      </c>
      <c r="F91" s="81">
        <v>143549.93</v>
      </c>
      <c r="G91" s="70">
        <f t="shared" ref="G91:G94" si="28">IFERROR(F91/E91,0)</f>
        <v>0.95699953333333332</v>
      </c>
    </row>
    <row r="92" spans="1:7" s="61" customFormat="1" x14ac:dyDescent="0.2">
      <c r="A92" s="100"/>
      <c r="B92" s="113" t="s">
        <v>88</v>
      </c>
      <c r="C92" s="101">
        <f t="shared" ref="C92:F92" si="29">+C91</f>
        <v>0</v>
      </c>
      <c r="D92" s="101">
        <f t="shared" si="29"/>
        <v>150000</v>
      </c>
      <c r="E92" s="102">
        <f t="shared" si="29"/>
        <v>150000</v>
      </c>
      <c r="F92" s="101">
        <f t="shared" si="29"/>
        <v>143549.93</v>
      </c>
      <c r="G92" s="103">
        <f t="shared" si="28"/>
        <v>0.95699953333333332</v>
      </c>
    </row>
    <row r="93" spans="1:7" s="61" customFormat="1" x14ac:dyDescent="0.2">
      <c r="A93" s="38"/>
      <c r="B93" s="114" t="s">
        <v>89</v>
      </c>
      <c r="C93" s="91">
        <f t="shared" ref="C93:F94" si="30">+C92</f>
        <v>0</v>
      </c>
      <c r="D93" s="91">
        <f t="shared" si="30"/>
        <v>150000</v>
      </c>
      <c r="E93" s="91">
        <f t="shared" si="30"/>
        <v>150000</v>
      </c>
      <c r="F93" s="91">
        <f t="shared" si="30"/>
        <v>143549.93</v>
      </c>
      <c r="G93" s="52">
        <f t="shared" si="28"/>
        <v>0.95699953333333332</v>
      </c>
    </row>
    <row r="94" spans="1:7" s="61" customFormat="1" x14ac:dyDescent="0.2">
      <c r="A94" s="38"/>
      <c r="B94" s="114" t="s">
        <v>90</v>
      </c>
      <c r="C94" s="92">
        <f t="shared" si="30"/>
        <v>0</v>
      </c>
      <c r="D94" s="92">
        <f t="shared" si="30"/>
        <v>150000</v>
      </c>
      <c r="E94" s="92">
        <f t="shared" si="30"/>
        <v>150000</v>
      </c>
      <c r="F94" s="92">
        <f t="shared" si="30"/>
        <v>143549.93</v>
      </c>
      <c r="G94" s="86">
        <f t="shared" si="28"/>
        <v>0.95699953333333332</v>
      </c>
    </row>
    <row r="95" spans="1:7" s="61" customFormat="1" x14ac:dyDescent="0.2">
      <c r="A95" s="82"/>
      <c r="B95" s="78"/>
      <c r="C95" s="83"/>
      <c r="D95" s="83"/>
      <c r="E95" s="83"/>
      <c r="F95" s="83"/>
      <c r="G95" s="83"/>
    </row>
    <row r="96" spans="1:7" s="61" customFormat="1" x14ac:dyDescent="0.2">
      <c r="A96" s="82"/>
      <c r="B96" s="84" t="s">
        <v>51</v>
      </c>
      <c r="C96" s="85">
        <f>+C86+C76+C58+C28+C94+C90+C72</f>
        <v>20787784.059999999</v>
      </c>
      <c r="D96" s="85">
        <f>+D86+D76+D58+D28+D94+D90+D72</f>
        <v>6064274.2599999988</v>
      </c>
      <c r="E96" s="85">
        <f>+E86+E76+E58+E28+E94+E90+E72</f>
        <v>26852058.319999997</v>
      </c>
      <c r="F96" s="85">
        <f>+F86+F76+F58+F28+F94+F90+F72</f>
        <v>26792598.93</v>
      </c>
      <c r="G96" s="86">
        <f t="shared" ref="G96" si="31">IFERROR(F96/E96,0)</f>
        <v>0.99778566732980356</v>
      </c>
    </row>
    <row r="97" spans="1:7" s="61" customFormat="1" x14ac:dyDescent="0.2">
      <c r="A97" s="27"/>
      <c r="B97" s="57"/>
      <c r="C97" s="28"/>
      <c r="D97" s="28"/>
      <c r="E97" s="28"/>
      <c r="F97" s="28"/>
      <c r="G97" s="28"/>
    </row>
    <row r="98" spans="1:7" s="61" customFormat="1" x14ac:dyDescent="0.2">
      <c r="A98" s="4"/>
      <c r="B98" s="4"/>
      <c r="C98" s="29"/>
      <c r="D98" s="29"/>
      <c r="E98" s="5"/>
      <c r="F98" s="29"/>
      <c r="G98" s="5"/>
    </row>
    <row r="99" spans="1:7" s="61" customFormat="1" x14ac:dyDescent="0.2">
      <c r="A99" s="4"/>
      <c r="B99" s="4"/>
      <c r="C99" s="29"/>
      <c r="D99" s="29"/>
      <c r="E99" s="29"/>
      <c r="F99" s="29"/>
      <c r="G99" s="5"/>
    </row>
    <row r="100" spans="1:7" s="61" customFormat="1" x14ac:dyDescent="0.2">
      <c r="A100"/>
      <c r="B100"/>
      <c r="C100"/>
      <c r="D100"/>
      <c r="E100"/>
      <c r="F100"/>
      <c r="G100"/>
    </row>
    <row r="101" spans="1:7" s="61" customFormat="1" x14ac:dyDescent="0.2">
      <c r="A101"/>
      <c r="B101"/>
      <c r="C101"/>
      <c r="D101"/>
      <c r="E101"/>
      <c r="F101"/>
      <c r="G101"/>
    </row>
    <row r="102" spans="1:7" s="40" customFormat="1" x14ac:dyDescent="0.2">
      <c r="A102"/>
      <c r="B102"/>
      <c r="C102"/>
      <c r="D102"/>
      <c r="E102"/>
      <c r="F102"/>
      <c r="G102"/>
    </row>
    <row r="103" spans="1:7" s="61" customFormat="1" x14ac:dyDescent="0.2">
      <c r="A103"/>
      <c r="B103"/>
      <c r="C103"/>
      <c r="D103"/>
      <c r="E103"/>
      <c r="F103"/>
      <c r="G103"/>
    </row>
    <row r="104" spans="1:7" s="40" customFormat="1" x14ac:dyDescent="0.2">
      <c r="A104"/>
      <c r="B104"/>
      <c r="C104"/>
      <c r="D104"/>
      <c r="E104"/>
      <c r="F104"/>
      <c r="G104"/>
    </row>
    <row r="105" spans="1:7" s="40" customFormat="1" x14ac:dyDescent="0.2">
      <c r="A105"/>
      <c r="B105"/>
      <c r="C105"/>
      <c r="D105"/>
      <c r="E105"/>
      <c r="F105"/>
      <c r="G105"/>
    </row>
    <row r="106" spans="1:7" s="61" customFormat="1" x14ac:dyDescent="0.2">
      <c r="A106"/>
      <c r="B106"/>
      <c r="C106"/>
      <c r="D106"/>
      <c r="E106"/>
      <c r="F106"/>
      <c r="G106"/>
    </row>
    <row r="107" spans="1:7" s="61" customFormat="1" x14ac:dyDescent="0.2">
      <c r="A107"/>
      <c r="B107"/>
      <c r="C107"/>
      <c r="D107"/>
      <c r="E107"/>
      <c r="F107"/>
      <c r="G107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73" max="8" man="1"/>
  </rowBreaks>
  <ignoredErrors>
    <ignoredError sqref="C16 G16:G20 G73:G74 C20 C26:C27 C30:C31 C34 C40 C42 C44 C50 C56:C57 C74 C78:C79 C81:C82 C84:C85 E16 E20 E26:E27 E30:E31 E34 E40 E42 E44 E50 E56:E57 E74 E78:E79 E81:E82 E84:E85 G21 G25:G28 G32 G33:G34 G35:G36 G39:G42 G43 G44:G46 G47:G50 G51 G55 G56:G58 G77:G85 G86 G75 G76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2025-06-19T10:37:39Z</dcterms:modified>
</cp:coreProperties>
</file>