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4\CGCS\LLiurar\"/>
    </mc:Choice>
  </mc:AlternateContent>
  <xr:revisionPtr revIDLastSave="0" documentId="8_{55B08EE2-F518-4A7F-A3F0-A0D0A7D620B2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resum'!$A$67:$G$95</definedName>
    <definedName name="_xlnm._FilterDatabase" localSheetId="0" hidden="1">'INGRESSOS € resum'!$A$7:$G$15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4" l="1"/>
  <c r="F18" i="54" s="1"/>
  <c r="E16" i="54"/>
  <c r="D17" i="54"/>
  <c r="D18" i="54" s="1"/>
  <c r="D19" i="54" s="1"/>
  <c r="C17" i="54" l="1"/>
  <c r="C18" i="54" s="1"/>
  <c r="C19" i="54" s="1"/>
  <c r="G16" i="54"/>
  <c r="E17" i="54"/>
  <c r="F19" i="54"/>
  <c r="E18" i="54" l="1"/>
  <c r="G17" i="54"/>
  <c r="E19" i="54" l="1"/>
  <c r="G19" i="54" s="1"/>
  <c r="G18" i="54"/>
  <c r="D84" i="53" l="1"/>
  <c r="D85" i="53" s="1"/>
  <c r="D86" i="53" s="1"/>
  <c r="E83" i="53"/>
  <c r="E84" i="53" s="1"/>
  <c r="E85" i="53" s="1"/>
  <c r="E86" i="53" s="1"/>
  <c r="G83" i="53" l="1"/>
  <c r="C84" i="53"/>
  <c r="C85" i="53" s="1"/>
  <c r="C86" i="53" s="1"/>
  <c r="F84" i="53"/>
  <c r="F85" i="53" s="1"/>
  <c r="F86" i="53" s="1"/>
  <c r="G84" i="53" l="1"/>
  <c r="F88" i="53"/>
  <c r="F89" i="53" s="1"/>
  <c r="F90" i="53" s="1"/>
  <c r="D88" i="53"/>
  <c r="D89" i="53" s="1"/>
  <c r="D90" i="53" s="1"/>
  <c r="E87" i="53" l="1"/>
  <c r="C88" i="53"/>
  <c r="C89" i="53" s="1"/>
  <c r="C90" i="53" s="1"/>
  <c r="G87" i="53" l="1"/>
  <c r="E88" i="53"/>
  <c r="D23" i="53"/>
  <c r="D24" i="53" s="1"/>
  <c r="E22" i="53"/>
  <c r="E23" i="53" s="1"/>
  <c r="E24" i="53" s="1"/>
  <c r="F23" i="53"/>
  <c r="G88" i="53" l="1"/>
  <c r="E89" i="53"/>
  <c r="E90" i="53" s="1"/>
  <c r="F24" i="53"/>
  <c r="G24" i="53" s="1"/>
  <c r="G23" i="53"/>
  <c r="G22" i="53"/>
  <c r="C23" i="53"/>
  <c r="C24" i="53" s="1"/>
  <c r="G89" i="53" l="1"/>
  <c r="G90" i="53"/>
  <c r="F38" i="53"/>
  <c r="D38" i="53"/>
  <c r="C38" i="53" l="1"/>
  <c r="E37" i="53"/>
  <c r="E38" i="53" s="1"/>
  <c r="G38" i="53" s="1"/>
  <c r="G37" i="53" l="1"/>
  <c r="F53" i="53" l="1"/>
  <c r="D53" i="53"/>
  <c r="D54" i="53" s="1"/>
  <c r="C53" i="53"/>
  <c r="C54" i="53" s="1"/>
  <c r="F54" i="53" l="1"/>
  <c r="E52" i="53"/>
  <c r="D9" i="53"/>
  <c r="D36" i="53"/>
  <c r="F9" i="53" l="1"/>
  <c r="F36" i="53"/>
  <c r="E53" i="53"/>
  <c r="G52" i="53"/>
  <c r="C36" i="53"/>
  <c r="E8" i="53"/>
  <c r="G8" i="53" s="1"/>
  <c r="E10" i="53"/>
  <c r="E11" i="53" s="1"/>
  <c r="D11" i="53"/>
  <c r="D12" i="53" s="1"/>
  <c r="F11" i="53"/>
  <c r="C9" i="53"/>
  <c r="C11" i="53"/>
  <c r="F13" i="54"/>
  <c r="F14" i="54" s="1"/>
  <c r="F15" i="54" s="1"/>
  <c r="F9" i="54"/>
  <c r="F10" i="54" s="1"/>
  <c r="F11" i="54" s="1"/>
  <c r="D13" i="54"/>
  <c r="D14" i="54" s="1"/>
  <c r="D15" i="54" s="1"/>
  <c r="D9" i="54"/>
  <c r="D10" i="54" s="1"/>
  <c r="D11" i="54" s="1"/>
  <c r="D21" i="54" l="1"/>
  <c r="F21" i="54"/>
  <c r="E54" i="53"/>
  <c r="G54" i="53" s="1"/>
  <c r="G53" i="53"/>
  <c r="F12" i="53"/>
  <c r="E9" i="53"/>
  <c r="G9" i="53" s="1"/>
  <c r="C12" i="53"/>
  <c r="G11" i="53"/>
  <c r="G10" i="53"/>
  <c r="E12" i="53" l="1"/>
  <c r="G12" i="53" s="1"/>
  <c r="F77" i="53" l="1"/>
  <c r="F78" i="53" s="1"/>
  <c r="F74" i="53"/>
  <c r="F75" i="53" s="1"/>
  <c r="F70" i="53"/>
  <c r="F71" i="53" s="1"/>
  <c r="F72" i="53" s="1"/>
  <c r="F42" i="53"/>
  <c r="F40" i="53"/>
  <c r="F30" i="53"/>
  <c r="F31" i="53" s="1"/>
  <c r="F26" i="53"/>
  <c r="F27" i="53" s="1"/>
  <c r="D80" i="53"/>
  <c r="D77" i="53"/>
  <c r="D78" i="53" s="1"/>
  <c r="D74" i="53"/>
  <c r="D75" i="53" s="1"/>
  <c r="D70" i="53"/>
  <c r="D71" i="53" s="1"/>
  <c r="D72" i="53" s="1"/>
  <c r="D42" i="53"/>
  <c r="D40" i="53"/>
  <c r="D30" i="53"/>
  <c r="D31" i="53" s="1"/>
  <c r="D26" i="53"/>
  <c r="D27" i="53" s="1"/>
  <c r="C13" i="54"/>
  <c r="F80" i="53"/>
  <c r="F81" i="53" s="1"/>
  <c r="F67" i="53"/>
  <c r="D67" i="53"/>
  <c r="D81" i="53" l="1"/>
  <c r="D82" i="53" s="1"/>
  <c r="F82" i="53"/>
  <c r="C14" i="54"/>
  <c r="C15" i="54" s="1"/>
  <c r="D56" i="53"/>
  <c r="D57" i="53" s="1"/>
  <c r="D34" i="53"/>
  <c r="F56" i="53"/>
  <c r="F57" i="53" s="1"/>
  <c r="D50" i="53"/>
  <c r="D44" i="53"/>
  <c r="E17" i="53"/>
  <c r="E33" i="53"/>
  <c r="E39" i="53"/>
  <c r="F16" i="53"/>
  <c r="F44" i="53"/>
  <c r="F34" i="53"/>
  <c r="E15" i="53"/>
  <c r="E25" i="53"/>
  <c r="E41" i="53"/>
  <c r="E45" i="53"/>
  <c r="E49" i="53"/>
  <c r="E73" i="53"/>
  <c r="F50" i="53"/>
  <c r="F20" i="53"/>
  <c r="E14" i="53"/>
  <c r="E76" i="53"/>
  <c r="E69" i="53"/>
  <c r="E79" i="53"/>
  <c r="D20" i="53"/>
  <c r="E32" i="53"/>
  <c r="E47" i="53"/>
  <c r="E19" i="53"/>
  <c r="E35" i="53"/>
  <c r="E36" i="53" s="1"/>
  <c r="E43" i="53"/>
  <c r="E48" i="53"/>
  <c r="E55" i="53"/>
  <c r="E18" i="53"/>
  <c r="E29" i="53"/>
  <c r="E46" i="53"/>
  <c r="D16" i="53"/>
  <c r="E13" i="53"/>
  <c r="E12" i="54"/>
  <c r="E13" i="54" s="1"/>
  <c r="C9" i="54"/>
  <c r="C10" i="54" s="1"/>
  <c r="C11" i="54" s="1"/>
  <c r="C80" i="53"/>
  <c r="C81" i="53" s="1"/>
  <c r="C77" i="53"/>
  <c r="C78" i="53" s="1"/>
  <c r="C74" i="53"/>
  <c r="C75" i="53" s="1"/>
  <c r="C70" i="53"/>
  <c r="C71" i="53" s="1"/>
  <c r="C72" i="53" s="1"/>
  <c r="C42" i="53"/>
  <c r="C40" i="53"/>
  <c r="C30" i="53"/>
  <c r="C31" i="53" s="1"/>
  <c r="G67" i="53"/>
  <c r="E67" i="53"/>
  <c r="C67" i="53"/>
  <c r="C21" i="54" l="1"/>
  <c r="D51" i="53"/>
  <c r="D58" i="53" s="1"/>
  <c r="F51" i="53"/>
  <c r="F58" i="53" s="1"/>
  <c r="F92" i="53" s="1"/>
  <c r="C82" i="53"/>
  <c r="F21" i="53"/>
  <c r="F28" i="53" s="1"/>
  <c r="D21" i="53"/>
  <c r="D28" i="53" s="1"/>
  <c r="E14" i="54"/>
  <c r="E15" i="54" s="1"/>
  <c r="C34" i="53"/>
  <c r="C16" i="53"/>
  <c r="C20" i="53"/>
  <c r="C44" i="53"/>
  <c r="C56" i="53"/>
  <c r="C50" i="53"/>
  <c r="C26" i="53"/>
  <c r="D92" i="53" l="1"/>
  <c r="C51" i="53"/>
  <c r="C21" i="53"/>
  <c r="E42" i="53"/>
  <c r="E74" i="53"/>
  <c r="E75" i="53" s="1"/>
  <c r="C27" i="53"/>
  <c r="C57" i="53"/>
  <c r="C28" i="53" l="1"/>
  <c r="C58" i="53"/>
  <c r="C92" i="53" s="1"/>
  <c r="E80" i="53"/>
  <c r="E26" i="53"/>
  <c r="E30" i="53"/>
  <c r="E8" i="54"/>
  <c r="E9" i="54" s="1"/>
  <c r="E10" i="54" s="1"/>
  <c r="E11" i="54" s="1"/>
  <c r="E21" i="54" s="1"/>
  <c r="E40" i="53" l="1"/>
  <c r="E27" i="53"/>
  <c r="E81" i="53"/>
  <c r="E44" i="53"/>
  <c r="E34" i="53"/>
  <c r="E31" i="53"/>
  <c r="E70" i="53"/>
  <c r="E71" i="53" s="1"/>
  <c r="E72" i="53" s="1"/>
  <c r="E20" i="53"/>
  <c r="E50" i="53"/>
  <c r="E77" i="53"/>
  <c r="E78" i="53" s="1"/>
  <c r="E56" i="53"/>
  <c r="E57" i="53" s="1"/>
  <c r="E16" i="53"/>
  <c r="E51" i="53" l="1"/>
  <c r="E58" i="53" s="1"/>
  <c r="E82" i="53"/>
  <c r="E21" i="53"/>
  <c r="E28" i="53" s="1"/>
  <c r="E92" i="53" l="1"/>
  <c r="G73" i="53"/>
  <c r="G76" i="53"/>
  <c r="G79" i="53"/>
  <c r="G74" i="53" l="1"/>
  <c r="G77" i="53"/>
  <c r="G80" i="53"/>
  <c r="G78" i="53" l="1"/>
  <c r="G81" i="53"/>
  <c r="G75" i="53"/>
  <c r="G82" i="53"/>
  <c r="G85" i="53" l="1"/>
  <c r="G47" i="53"/>
  <c r="G13" i="53"/>
  <c r="G48" i="53"/>
  <c r="G19" i="53"/>
  <c r="G35" i="53"/>
  <c r="G14" i="54"/>
  <c r="G41" i="53"/>
  <c r="G55" i="53"/>
  <c r="G15" i="53"/>
  <c r="G12" i="54"/>
  <c r="G29" i="53"/>
  <c r="G17" i="53"/>
  <c r="G43" i="53"/>
  <c r="G69" i="53"/>
  <c r="G45" i="53"/>
  <c r="G15" i="54"/>
  <c r="G33" i="53"/>
  <c r="G32" i="53"/>
  <c r="G49" i="53"/>
  <c r="G25" i="53"/>
  <c r="G18" i="53"/>
  <c r="G46" i="53"/>
  <c r="G8" i="54"/>
  <c r="G14" i="53"/>
  <c r="G39" i="53"/>
  <c r="G86" i="53" l="1"/>
  <c r="G70" i="53"/>
  <c r="G34" i="53"/>
  <c r="G30" i="53"/>
  <c r="G56" i="53"/>
  <c r="G36" i="53"/>
  <c r="G44" i="53"/>
  <c r="G26" i="53"/>
  <c r="G50" i="53"/>
  <c r="G13" i="54"/>
  <c r="G20" i="53"/>
  <c r="G9" i="54"/>
  <c r="G16" i="53"/>
  <c r="G40" i="53"/>
  <c r="G42" i="53"/>
  <c r="G27" i="53" l="1"/>
  <c r="G71" i="53"/>
  <c r="G51" i="53"/>
  <c r="G21" i="53"/>
  <c r="G31" i="53"/>
  <c r="G10" i="54"/>
  <c r="G57" i="53"/>
  <c r="G28" i="53" l="1"/>
  <c r="G58" i="53"/>
  <c r="G72" i="53"/>
  <c r="G92" i="53" l="1"/>
  <c r="G21" i="54"/>
</calcChain>
</file>

<file path=xl/sharedStrings.xml><?xml version="1.0" encoding="utf-8"?>
<sst xmlns="http://schemas.openxmlformats.org/spreadsheetml/2006/main" count="117" uniqueCount="98">
  <si>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</si>
  <si>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</si>
  <si>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</si>
  <si>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</si>
  <si>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</si>
  <si>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</si>
  <si>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</si>
  <si>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</si>
  <si>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</si>
  <si>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</si>
  <si>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</si>
  <si>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</si>
  <si>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</si>
  <si>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</si>
  <si>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</si>
  <si>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</si>
  <si>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</si>
  <si>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</si>
  <si>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</si>
  <si>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</si>
  <si>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</si>
  <si>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</si>
  <si>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</si>
  <si>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</si>
  <si>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</si>
  <si>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</si>
  <si>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</si>
  <si>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</si>
  <si>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</si>
  <si>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</si>
  <si>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</si>
  <si>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</si>
  <si>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</si>
  <si>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</si>
  <si>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</si>
  <si>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</si>
  <si>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</si>
  <si>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</si>
  <si>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</si>
  <si>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</si>
  <si>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</si>
  <si>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</si>
  <si>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</si>
  <si>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</si>
  <si>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</si>
  <si>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</si>
  <si>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</si>
  <si>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</si>
  <si>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</si>
  <si>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</si>
  <si>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</si>
  <si>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</si>
  <si>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</si>
  <si>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</si>
  <si>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</si>
  <si>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</si>
  <si>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</si>
  <si>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</si>
  <si>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</si>
  <si>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</si>
  <si>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</si>
  <si>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</si>
  <si>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</si>
  <si>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</si>
  <si>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</si>
  <si>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</si>
  <si>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</si>
  <si>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Transports</t>
  </si>
  <si>
    <t xml:space="preserve">    CONCEPTE 223 Transports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</si>
  <si>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</si>
  <si>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</si>
  <si>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</si>
  <si>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</si>
  <si>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</si>
  <si>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</si>
  <si>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</si>
  <si>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</si>
  <si>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</si>
  <si>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</si>
  <si>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</si>
  <si>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</si>
  <si>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</si>
  <si>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</si>
  <si>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</si>
  <si>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</si>
  <si>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</si>
  <si>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</si>
  <si>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</si>
  <si>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</si>
  <si>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</si>
  <si>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</si>
  <si>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</si>
  <si>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</si>
  <si>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Concessió de préstecs i bestretes al personal a curt termini</t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</si>
  <si>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</si>
  <si>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</si>
  <si>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r>
      <t xml:space="preserve">             </t>
    </r>
    <r>
      <rPr>
        <b/>
        <u/>
        <sz val="8"/>
        <rFont val="Arial"/>
        <family val="2"/>
      </rPr>
      <t>CAPÍTOL 8.  VARIACIÓ ACTIUS FINANCERS</t>
    </r>
  </si>
  <si>
    <t>EXERCICI 2024 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</si>
</sst>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2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0" fontId="75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  <xf numFmtId="0" fontId="10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9" fontId="9" fillId="7" borderId="4" xfId="0" applyNumberFormat="1" applyFont="1" applyFill="1" applyBorder="1" applyAlignment="1">
      <alignment horizontal="right"/>
    </xf>
    <xf numFmtId="9" fontId="10" fillId="7" borderId="4" xfId="0" applyNumberFormat="1" applyFont="1" applyFill="1" applyBorder="1" applyAlignment="1">
      <alignment horizontal="right"/>
    </xf>
    <xf numFmtId="9" fontId="43" fillId="7" borderId="4" xfId="0" applyNumberFormat="1" applyFont="1" applyFill="1" applyBorder="1" applyAlignment="1">
      <alignment horizontal="right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1" customWidth="1"/>
    <col min="2" max="2" width="60.5703125" style="30" customWidth="1"/>
    <col min="3" max="4" width="12.140625" style="8" customWidth="1"/>
    <col min="5" max="7" width="12.140625" style="18" customWidth="1"/>
    <col min="8" max="16384" width="11.42578125" style="11"/>
  </cols>
  <sheetData>
    <row r="1" spans="1:7" x14ac:dyDescent="0.2">
      <c r="A1" s="31" t="s">
        <v>62</v>
      </c>
    </row>
    <row r="2" spans="1:7" x14ac:dyDescent="0.2">
      <c r="A2" s="31" t="s">
        <v>61</v>
      </c>
    </row>
    <row r="3" spans="1:7" x14ac:dyDescent="0.2">
      <c r="A3" s="7" t="s">
        <v>97</v>
      </c>
      <c r="B3" s="48"/>
      <c r="E3" s="8"/>
      <c r="F3" s="8"/>
    </row>
    <row r="4" spans="1:7" x14ac:dyDescent="0.2">
      <c r="A4" s="32" t="s">
        <v>52</v>
      </c>
      <c r="E4" s="8"/>
      <c r="F4" s="8"/>
    </row>
    <row r="5" spans="1:7" x14ac:dyDescent="0.2">
      <c r="A5" s="33" t="s">
        <v>3</v>
      </c>
    </row>
    <row r="6" spans="1:7" ht="5.25" customHeight="1" x14ac:dyDescent="0.2"/>
    <row r="7" spans="1:7" ht="64.5" customHeight="1" x14ac:dyDescent="0.2">
      <c r="A7" s="12" t="s">
        <v>53</v>
      </c>
      <c r="B7" s="13" t="s">
        <v>54</v>
      </c>
      <c r="C7" s="50" t="s">
        <v>7</v>
      </c>
      <c r="D7" s="15" t="s">
        <v>8</v>
      </c>
      <c r="E7" s="15" t="s">
        <v>1</v>
      </c>
      <c r="F7" s="53" t="s">
        <v>0</v>
      </c>
      <c r="G7" s="16" t="s">
        <v>9</v>
      </c>
    </row>
    <row r="8" spans="1:7" s="40" customFormat="1" x14ac:dyDescent="0.2">
      <c r="A8" s="38">
        <v>3190009</v>
      </c>
      <c r="B8" s="112" t="s">
        <v>75</v>
      </c>
      <c r="C8" s="65">
        <v>54137.35</v>
      </c>
      <c r="D8" s="65">
        <v>0</v>
      </c>
      <c r="E8" s="65">
        <f>+C8+D8</f>
        <v>54137.35</v>
      </c>
      <c r="F8" s="65">
        <v>11102.64</v>
      </c>
      <c r="G8" s="66">
        <f t="shared" ref="G8:G19" si="0">IFERROR(F8/E8,0)</f>
        <v>0.20508281251298779</v>
      </c>
    </row>
    <row r="9" spans="1:7" s="40" customFormat="1" x14ac:dyDescent="0.2">
      <c r="A9" s="38"/>
      <c r="B9" s="113" t="s">
        <v>55</v>
      </c>
      <c r="C9" s="67">
        <f t="shared" ref="C9:E10" si="1">+C8</f>
        <v>54137.35</v>
      </c>
      <c r="D9" s="67">
        <f t="shared" ref="D9" si="2">+D8</f>
        <v>0</v>
      </c>
      <c r="E9" s="87">
        <f t="shared" si="1"/>
        <v>54137.35</v>
      </c>
      <c r="F9" s="67">
        <f t="shared" ref="F9" si="3">+F8</f>
        <v>11102.64</v>
      </c>
      <c r="G9" s="66">
        <f t="shared" si="0"/>
        <v>0.20508281251298779</v>
      </c>
    </row>
    <row r="10" spans="1:7" s="40" customFormat="1" x14ac:dyDescent="0.2">
      <c r="A10" s="38"/>
      <c r="B10" s="114" t="s">
        <v>56</v>
      </c>
      <c r="C10" s="36">
        <f t="shared" si="1"/>
        <v>54137.35</v>
      </c>
      <c r="D10" s="36">
        <f t="shared" ref="D10" si="4">+D9</f>
        <v>0</v>
      </c>
      <c r="E10" s="37">
        <f t="shared" si="1"/>
        <v>54137.35</v>
      </c>
      <c r="F10" s="36">
        <f t="shared" ref="F10" si="5">+F9</f>
        <v>11102.64</v>
      </c>
      <c r="G10" s="51">
        <f t="shared" si="0"/>
        <v>0.20508281251298779</v>
      </c>
    </row>
    <row r="11" spans="1:7" s="61" customFormat="1" ht="24.75" customHeight="1" x14ac:dyDescent="0.2">
      <c r="A11" s="38"/>
      <c r="B11" s="121" t="s">
        <v>92</v>
      </c>
      <c r="C11" s="85">
        <f>+C10</f>
        <v>54137.35</v>
      </c>
      <c r="D11" s="85">
        <f>+D10</f>
        <v>0</v>
      </c>
      <c r="E11" s="85">
        <f>+E10</f>
        <v>54137.35</v>
      </c>
      <c r="F11" s="85">
        <f>+F10</f>
        <v>11102.64</v>
      </c>
      <c r="G11" s="86">
        <v>1.1574992857142856</v>
      </c>
    </row>
    <row r="12" spans="1:7" s="40" customFormat="1" x14ac:dyDescent="0.2">
      <c r="A12" s="88">
        <v>4620001</v>
      </c>
      <c r="B12" s="112" t="s">
        <v>63</v>
      </c>
      <c r="C12" s="65">
        <v>20733646.710000001</v>
      </c>
      <c r="D12" s="65">
        <v>0</v>
      </c>
      <c r="E12" s="65">
        <f>+C12+D12</f>
        <v>20733646.710000001</v>
      </c>
      <c r="F12" s="65">
        <v>5290931.6100000003</v>
      </c>
      <c r="G12" s="70">
        <f t="shared" si="0"/>
        <v>0.25518577045340229</v>
      </c>
    </row>
    <row r="13" spans="1:7" s="40" customFormat="1" x14ac:dyDescent="0.2">
      <c r="A13" s="88"/>
      <c r="B13" s="89" t="s">
        <v>64</v>
      </c>
      <c r="C13" s="67">
        <f t="shared" ref="C13:D14" si="6">+C12</f>
        <v>20733646.710000001</v>
      </c>
      <c r="D13" s="67">
        <f t="shared" si="6"/>
        <v>0</v>
      </c>
      <c r="E13" s="87">
        <f t="shared" ref="E13" si="7">+E12</f>
        <v>20733646.710000001</v>
      </c>
      <c r="F13" s="67">
        <f>+F12</f>
        <v>5290931.6100000003</v>
      </c>
      <c r="G13" s="66">
        <f t="shared" si="0"/>
        <v>0.25518577045340229</v>
      </c>
    </row>
    <row r="14" spans="1:7" s="40" customFormat="1" x14ac:dyDescent="0.2">
      <c r="A14" s="88"/>
      <c r="B14" s="90" t="s">
        <v>65</v>
      </c>
      <c r="C14" s="36">
        <f t="shared" si="6"/>
        <v>20733646.710000001</v>
      </c>
      <c r="D14" s="36">
        <f t="shared" si="6"/>
        <v>0</v>
      </c>
      <c r="E14" s="37">
        <f t="shared" ref="E14" si="8">+C14+D14</f>
        <v>20733646.710000001</v>
      </c>
      <c r="F14" s="36">
        <f>+F13</f>
        <v>5290931.6100000003</v>
      </c>
      <c r="G14" s="51">
        <f t="shared" si="0"/>
        <v>0.25518577045340229</v>
      </c>
    </row>
    <row r="15" spans="1:7" s="40" customFormat="1" x14ac:dyDescent="0.2">
      <c r="A15" s="38"/>
      <c r="B15" s="114" t="s">
        <v>42</v>
      </c>
      <c r="C15" s="36">
        <f>+C14</f>
        <v>20733646.710000001</v>
      </c>
      <c r="D15" s="36">
        <f>+D14</f>
        <v>0</v>
      </c>
      <c r="E15" s="36">
        <f>+E14</f>
        <v>20733646.710000001</v>
      </c>
      <c r="F15" s="36">
        <f>+F14</f>
        <v>5290931.6100000003</v>
      </c>
      <c r="G15" s="51">
        <f t="shared" si="0"/>
        <v>0.25518577045340229</v>
      </c>
    </row>
    <row r="16" spans="1:7" s="40" customFormat="1" x14ac:dyDescent="0.2">
      <c r="A16" s="73">
        <v>8140001</v>
      </c>
      <c r="B16" s="112" t="s">
        <v>71</v>
      </c>
      <c r="C16" s="65">
        <v>0</v>
      </c>
      <c r="D16" s="65">
        <v>0</v>
      </c>
      <c r="E16" s="65">
        <f>+C16+D16</f>
        <v>0</v>
      </c>
      <c r="F16" s="65">
        <v>0</v>
      </c>
      <c r="G16" s="70">
        <f t="shared" ref="G16" si="9">IFERROR(F16/E16,0)</f>
        <v>0</v>
      </c>
    </row>
    <row r="17" spans="1:7" s="40" customFormat="1" x14ac:dyDescent="0.2">
      <c r="A17" s="73"/>
      <c r="B17" s="113" t="s">
        <v>72</v>
      </c>
      <c r="C17" s="104">
        <f t="shared" ref="C17:F17" si="10">+C16</f>
        <v>0</v>
      </c>
      <c r="D17" s="104">
        <f t="shared" si="10"/>
        <v>0</v>
      </c>
      <c r="E17" s="105">
        <f t="shared" si="10"/>
        <v>0</v>
      </c>
      <c r="F17" s="104">
        <f t="shared" si="10"/>
        <v>0</v>
      </c>
      <c r="G17" s="106">
        <f t="shared" si="0"/>
        <v>0</v>
      </c>
    </row>
    <row r="18" spans="1:7" s="40" customFormat="1" x14ac:dyDescent="0.2">
      <c r="A18" s="73"/>
      <c r="B18" s="114" t="s">
        <v>73</v>
      </c>
      <c r="C18" s="107">
        <f t="shared" ref="C18:F19" si="11">+C17</f>
        <v>0</v>
      </c>
      <c r="D18" s="107">
        <f t="shared" si="11"/>
        <v>0</v>
      </c>
      <c r="E18" s="107">
        <f t="shared" si="11"/>
        <v>0</v>
      </c>
      <c r="F18" s="107">
        <f t="shared" si="11"/>
        <v>0</v>
      </c>
      <c r="G18" s="108">
        <f t="shared" si="0"/>
        <v>0</v>
      </c>
    </row>
    <row r="19" spans="1:7" s="40" customFormat="1" x14ac:dyDescent="0.2">
      <c r="A19" s="38"/>
      <c r="B19" s="114" t="s">
        <v>74</v>
      </c>
      <c r="C19" s="109">
        <f t="shared" si="11"/>
        <v>0</v>
      </c>
      <c r="D19" s="109">
        <f t="shared" si="11"/>
        <v>0</v>
      </c>
      <c r="E19" s="109">
        <f t="shared" si="11"/>
        <v>0</v>
      </c>
      <c r="F19" s="109">
        <f t="shared" si="11"/>
        <v>0</v>
      </c>
      <c r="G19" s="110">
        <f t="shared" si="0"/>
        <v>0</v>
      </c>
    </row>
    <row r="20" spans="1:7" s="40" customFormat="1" x14ac:dyDescent="0.2">
      <c r="A20" s="38"/>
      <c r="B20" s="115"/>
      <c r="C20" s="44"/>
      <c r="D20" s="44"/>
      <c r="E20" s="44"/>
      <c r="F20" s="44"/>
      <c r="G20" s="45"/>
    </row>
    <row r="21" spans="1:7" s="40" customFormat="1" x14ac:dyDescent="0.2">
      <c r="A21" s="111"/>
      <c r="B21" s="116" t="s">
        <v>57</v>
      </c>
      <c r="C21" s="46">
        <f>+C15+C19+C11</f>
        <v>20787784.060000002</v>
      </c>
      <c r="D21" s="46">
        <f>+D15+D19+D11</f>
        <v>0</v>
      </c>
      <c r="E21" s="46">
        <f>+E15+E19+E11</f>
        <v>20787784.060000002</v>
      </c>
      <c r="F21" s="46">
        <f>+F15+F19+F11</f>
        <v>5302034.25</v>
      </c>
      <c r="G21" s="54">
        <f t="shared" ref="G21" si="12">IFERROR(F21/E21,0)</f>
        <v>0.25505528798532262</v>
      </c>
    </row>
    <row r="22" spans="1:7" s="40" customFormat="1" x14ac:dyDescent="0.2">
      <c r="A22" s="42"/>
      <c r="B22" s="47"/>
      <c r="C22" s="29"/>
      <c r="D22" s="29"/>
      <c r="E22" s="29"/>
      <c r="F22" s="29"/>
      <c r="G22" s="29"/>
    </row>
    <row r="26" spans="1:7" s="43" customFormat="1" x14ac:dyDescent="0.2">
      <c r="A26" s="11"/>
      <c r="B26" s="30"/>
      <c r="C26" s="8"/>
      <c r="D26" s="8"/>
      <c r="E26" s="18"/>
      <c r="F26" s="18"/>
      <c r="G26" s="18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0 G12:G15 G21 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3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1" t="s">
        <v>62</v>
      </c>
      <c r="B1" s="1"/>
      <c r="C1" s="8"/>
      <c r="D1" s="8"/>
      <c r="E1" s="10"/>
      <c r="F1" s="10"/>
      <c r="G1" s="10"/>
    </row>
    <row r="2" spans="1:7" x14ac:dyDescent="0.2">
      <c r="A2" s="31" t="s">
        <v>61</v>
      </c>
      <c r="B2" s="1"/>
      <c r="C2" s="8"/>
      <c r="D2" s="8"/>
      <c r="E2" s="10"/>
      <c r="F2" s="10"/>
      <c r="G2" s="10"/>
    </row>
    <row r="3" spans="1:7" x14ac:dyDescent="0.2">
      <c r="A3" s="7" t="s">
        <v>97</v>
      </c>
      <c r="B3" s="1"/>
      <c r="C3" s="8"/>
      <c r="D3" s="8"/>
      <c r="E3" s="6"/>
      <c r="F3" s="6"/>
      <c r="G3" s="6"/>
    </row>
    <row r="4" spans="1:7" x14ac:dyDescent="0.2">
      <c r="A4" s="2" t="s">
        <v>4</v>
      </c>
      <c r="B4" s="1"/>
      <c r="C4" s="8"/>
      <c r="D4" s="8"/>
      <c r="E4" s="6"/>
      <c r="F4" s="6"/>
      <c r="G4" s="6"/>
    </row>
    <row r="5" spans="1:7" x14ac:dyDescent="0.2">
      <c r="A5" s="3" t="s">
        <v>3</v>
      </c>
      <c r="B5" s="1"/>
      <c r="C5" s="8"/>
      <c r="D5" s="8"/>
      <c r="E5" s="6"/>
      <c r="F5" s="6"/>
      <c r="G5" s="6"/>
    </row>
    <row r="6" spans="1:7" ht="5.25" customHeight="1" x14ac:dyDescent="0.2">
      <c r="A6" s="1"/>
      <c r="B6" s="1"/>
      <c r="C6" s="8"/>
      <c r="D6" s="8"/>
      <c r="E6" s="6"/>
      <c r="F6" s="6"/>
      <c r="G6" s="6"/>
    </row>
    <row r="7" spans="1:7" ht="74.45" customHeight="1" x14ac:dyDescent="0.2">
      <c r="A7" s="12" t="s">
        <v>5</v>
      </c>
      <c r="B7" s="13" t="s">
        <v>6</v>
      </c>
      <c r="C7" s="50" t="s">
        <v>7</v>
      </c>
      <c r="D7" s="15" t="s">
        <v>8</v>
      </c>
      <c r="E7" s="15" t="s">
        <v>1</v>
      </c>
      <c r="F7" s="9" t="s">
        <v>2</v>
      </c>
      <c r="G7" s="16" t="s">
        <v>9</v>
      </c>
    </row>
    <row r="8" spans="1:7" s="61" customFormat="1" x14ac:dyDescent="0.2">
      <c r="A8" s="58">
        <v>1200001</v>
      </c>
      <c r="B8" s="117" t="s">
        <v>10</v>
      </c>
      <c r="C8" s="65">
        <v>352765.88</v>
      </c>
      <c r="D8" s="65">
        <v>0</v>
      </c>
      <c r="E8" s="65">
        <f>+C8+D8</f>
        <v>352765.88</v>
      </c>
      <c r="F8" s="65">
        <v>53672.9</v>
      </c>
      <c r="G8" s="66">
        <f t="shared" ref="G8:G12" si="0">IFERROR(F8/E8,0)</f>
        <v>0.15214878491083095</v>
      </c>
    </row>
    <row r="9" spans="1:7" s="61" customFormat="1" x14ac:dyDescent="0.2">
      <c r="A9" s="58"/>
      <c r="B9" s="113" t="s">
        <v>76</v>
      </c>
      <c r="C9" s="67">
        <f>SUM(C8:C8)</f>
        <v>352765.88</v>
      </c>
      <c r="D9" s="67">
        <f>SUM(D8:D8)</f>
        <v>0</v>
      </c>
      <c r="E9" s="67">
        <f>SUM(E8:E8)</f>
        <v>352765.88</v>
      </c>
      <c r="F9" s="67">
        <f>SUM(F8:F8)</f>
        <v>53672.9</v>
      </c>
      <c r="G9" s="68">
        <f t="shared" si="0"/>
        <v>0.15214878491083095</v>
      </c>
    </row>
    <row r="10" spans="1:7" s="61" customFormat="1" x14ac:dyDescent="0.2">
      <c r="A10" s="58">
        <v>1210001</v>
      </c>
      <c r="B10" s="112" t="s">
        <v>11</v>
      </c>
      <c r="C10" s="65">
        <v>652887.26</v>
      </c>
      <c r="D10" s="65">
        <v>0</v>
      </c>
      <c r="E10" s="65">
        <f t="shared" ref="E10" si="1">+C10+D10</f>
        <v>652887.26</v>
      </c>
      <c r="F10" s="65">
        <v>131558.91</v>
      </c>
      <c r="G10" s="69">
        <f t="shared" si="0"/>
        <v>0.20150325800506508</v>
      </c>
    </row>
    <row r="11" spans="1:7" s="61" customFormat="1" x14ac:dyDescent="0.2">
      <c r="A11" s="58"/>
      <c r="B11" s="113" t="s">
        <v>77</v>
      </c>
      <c r="C11" s="67">
        <f>SUM(C10:C10)</f>
        <v>652887.26</v>
      </c>
      <c r="D11" s="67">
        <f>SUM(D10:D10)</f>
        <v>0</v>
      </c>
      <c r="E11" s="67">
        <f>SUM(E10:E10)</f>
        <v>652887.26</v>
      </c>
      <c r="F11" s="67">
        <f>SUM(F10:F10)</f>
        <v>131558.91</v>
      </c>
      <c r="G11" s="68">
        <f t="shared" si="0"/>
        <v>0.20150325800506508</v>
      </c>
    </row>
    <row r="12" spans="1:7" s="61" customFormat="1" x14ac:dyDescent="0.2">
      <c r="A12" s="58"/>
      <c r="B12" s="114" t="s">
        <v>66</v>
      </c>
      <c r="C12" s="59">
        <f>+C11+C9</f>
        <v>1005653.14</v>
      </c>
      <c r="D12" s="59">
        <f>+D11+D9</f>
        <v>0</v>
      </c>
      <c r="E12" s="59">
        <f>+E11+E9</f>
        <v>1005653.14</v>
      </c>
      <c r="F12" s="59">
        <f>+F11+F9</f>
        <v>185231.81</v>
      </c>
      <c r="G12" s="60">
        <f t="shared" si="0"/>
        <v>0.18419055500587408</v>
      </c>
    </row>
    <row r="13" spans="1:7" s="61" customFormat="1" x14ac:dyDescent="0.2">
      <c r="A13" s="58">
        <v>1300001</v>
      </c>
      <c r="B13" s="117" t="s">
        <v>10</v>
      </c>
      <c r="C13" s="65">
        <v>570189.69999999995</v>
      </c>
      <c r="D13" s="65">
        <v>0</v>
      </c>
      <c r="E13" s="65">
        <f>+C13+D13</f>
        <v>570189.69999999995</v>
      </c>
      <c r="F13" s="65">
        <v>147892.71</v>
      </c>
      <c r="G13" s="66">
        <f t="shared" ref="G13:G50" si="2">IFERROR(F13/E13,0)</f>
        <v>0.25937457305875572</v>
      </c>
    </row>
    <row r="14" spans="1:7" s="61" customFormat="1" x14ac:dyDescent="0.2">
      <c r="A14" s="58">
        <v>1300002</v>
      </c>
      <c r="B14" s="117" t="s">
        <v>11</v>
      </c>
      <c r="C14" s="65">
        <v>168842.71</v>
      </c>
      <c r="D14" s="65">
        <v>0</v>
      </c>
      <c r="E14" s="65">
        <f t="shared" ref="E14:E15" si="3">+C14+D14</f>
        <v>168842.71</v>
      </c>
      <c r="F14" s="65">
        <v>32586.880000000001</v>
      </c>
      <c r="G14" s="70">
        <f t="shared" si="2"/>
        <v>0.19300140349559661</v>
      </c>
    </row>
    <row r="15" spans="1:7" s="61" customFormat="1" x14ac:dyDescent="0.2">
      <c r="A15" s="58">
        <v>1300003</v>
      </c>
      <c r="B15" s="112" t="s">
        <v>12</v>
      </c>
      <c r="C15" s="65">
        <v>69814.48</v>
      </c>
      <c r="D15" s="65">
        <v>0</v>
      </c>
      <c r="E15" s="65">
        <f t="shared" si="3"/>
        <v>69814.48</v>
      </c>
      <c r="F15" s="65">
        <v>10174.32</v>
      </c>
      <c r="G15" s="70">
        <f t="shared" si="2"/>
        <v>0.14573366442033228</v>
      </c>
    </row>
    <row r="16" spans="1:7" s="61" customFormat="1" x14ac:dyDescent="0.2">
      <c r="A16" s="58"/>
      <c r="B16" s="113" t="s">
        <v>78</v>
      </c>
      <c r="C16" s="67">
        <f>SUM(C13:C15)</f>
        <v>808846.8899999999</v>
      </c>
      <c r="D16" s="67">
        <f>SUM(D13:D15)</f>
        <v>0</v>
      </c>
      <c r="E16" s="67">
        <f t="shared" ref="E16" si="4">SUM(E13:E15)</f>
        <v>808846.8899999999</v>
      </c>
      <c r="F16" s="67">
        <f>SUM(F13:F15)</f>
        <v>190653.91</v>
      </c>
      <c r="G16" s="68">
        <f t="shared" si="2"/>
        <v>0.23571075361370311</v>
      </c>
    </row>
    <row r="17" spans="1:7" s="61" customFormat="1" x14ac:dyDescent="0.2">
      <c r="A17" s="58">
        <v>1310001</v>
      </c>
      <c r="B17" s="112" t="s">
        <v>10</v>
      </c>
      <c r="C17" s="65">
        <v>144347.87</v>
      </c>
      <c r="D17" s="65">
        <v>0</v>
      </c>
      <c r="E17" s="65">
        <f t="shared" ref="E17:E19" si="5">+C17+D17</f>
        <v>144347.87</v>
      </c>
      <c r="F17" s="65">
        <v>20170.41</v>
      </c>
      <c r="G17" s="69">
        <f t="shared" si="2"/>
        <v>0.13973472556262867</v>
      </c>
    </row>
    <row r="18" spans="1:7" s="61" customFormat="1" x14ac:dyDescent="0.2">
      <c r="A18" s="58">
        <v>1310002</v>
      </c>
      <c r="B18" s="112" t="s">
        <v>11</v>
      </c>
      <c r="C18" s="65">
        <v>9916.07</v>
      </c>
      <c r="D18" s="65">
        <v>0</v>
      </c>
      <c r="E18" s="65">
        <f t="shared" si="5"/>
        <v>9916.07</v>
      </c>
      <c r="F18" s="65">
        <v>135.46</v>
      </c>
      <c r="G18" s="69">
        <f t="shared" si="2"/>
        <v>1.3660653867913399E-2</v>
      </c>
    </row>
    <row r="19" spans="1:7" s="61" customFormat="1" x14ac:dyDescent="0.2">
      <c r="A19" s="58">
        <v>1310003</v>
      </c>
      <c r="B19" s="112" t="s">
        <v>12</v>
      </c>
      <c r="C19" s="65">
        <v>30840.15</v>
      </c>
      <c r="D19" s="65">
        <v>0</v>
      </c>
      <c r="E19" s="65">
        <f t="shared" si="5"/>
        <v>30840.15</v>
      </c>
      <c r="F19" s="65">
        <v>1129.81</v>
      </c>
      <c r="G19" s="69">
        <f t="shared" si="2"/>
        <v>3.6634387316533804E-2</v>
      </c>
    </row>
    <row r="20" spans="1:7" s="61" customFormat="1" x14ac:dyDescent="0.2">
      <c r="A20" s="58"/>
      <c r="B20" s="113" t="s">
        <v>79</v>
      </c>
      <c r="C20" s="67">
        <f>SUM(C17:C19)</f>
        <v>185104.09</v>
      </c>
      <c r="D20" s="67">
        <f>SUM(D17:D19)</f>
        <v>0</v>
      </c>
      <c r="E20" s="67">
        <f t="shared" ref="E20" si="6">SUM(E17:E19)</f>
        <v>185104.09</v>
      </c>
      <c r="F20" s="67">
        <f>SUM(F17:F19)</f>
        <v>21435.68</v>
      </c>
      <c r="G20" s="68">
        <f t="shared" si="2"/>
        <v>0.11580338392306729</v>
      </c>
    </row>
    <row r="21" spans="1:7" s="61" customFormat="1" x14ac:dyDescent="0.2">
      <c r="A21" s="58"/>
      <c r="B21" s="114" t="s">
        <v>80</v>
      </c>
      <c r="C21" s="59">
        <f>+C16+C20</f>
        <v>993950.97999999986</v>
      </c>
      <c r="D21" s="59">
        <f>+D16+D20</f>
        <v>0</v>
      </c>
      <c r="E21" s="59">
        <f>+E16+E20</f>
        <v>993950.97999999986</v>
      </c>
      <c r="F21" s="59">
        <f>+F16+F20</f>
        <v>212089.59</v>
      </c>
      <c r="G21" s="60">
        <f t="shared" si="2"/>
        <v>0.21338033189524097</v>
      </c>
    </row>
    <row r="22" spans="1:7" x14ac:dyDescent="0.2">
      <c r="A22" s="17">
        <v>1500001</v>
      </c>
      <c r="B22" s="96" t="s">
        <v>69</v>
      </c>
      <c r="C22" s="65">
        <v>58849.36</v>
      </c>
      <c r="D22" s="65">
        <v>0</v>
      </c>
      <c r="E22" s="65">
        <f t="shared" ref="E22" si="7">+C22+D22</f>
        <v>58849.36</v>
      </c>
      <c r="F22" s="65">
        <v>13464.81</v>
      </c>
      <c r="G22" s="93">
        <f t="shared" si="2"/>
        <v>0.22880129877368249</v>
      </c>
    </row>
    <row r="23" spans="1:7" x14ac:dyDescent="0.2">
      <c r="A23" s="17"/>
      <c r="B23" s="118" t="s">
        <v>81</v>
      </c>
      <c r="C23" s="97">
        <f>+C22</f>
        <v>58849.36</v>
      </c>
      <c r="D23" s="97">
        <f>+D22</f>
        <v>0</v>
      </c>
      <c r="E23" s="97">
        <f t="shared" ref="E23:E24" si="8">+E22</f>
        <v>58849.36</v>
      </c>
      <c r="F23" s="97">
        <f>+F22</f>
        <v>13464.81</v>
      </c>
      <c r="G23" s="93">
        <f t="shared" si="2"/>
        <v>0.22880129877368249</v>
      </c>
    </row>
    <row r="24" spans="1:7" x14ac:dyDescent="0.2">
      <c r="A24" s="17"/>
      <c r="B24" s="35" t="s">
        <v>70</v>
      </c>
      <c r="C24" s="98">
        <f>+C23</f>
        <v>58849.36</v>
      </c>
      <c r="D24" s="98">
        <f>+D23</f>
        <v>0</v>
      </c>
      <c r="E24" s="98">
        <f t="shared" si="8"/>
        <v>58849.36</v>
      </c>
      <c r="F24" s="98">
        <f>+F23</f>
        <v>13464.81</v>
      </c>
      <c r="G24" s="99">
        <f t="shared" si="2"/>
        <v>0.22880129877368249</v>
      </c>
    </row>
    <row r="25" spans="1:7" s="61" customFormat="1" x14ac:dyDescent="0.2">
      <c r="A25" s="58">
        <v>1600001</v>
      </c>
      <c r="B25" s="39" t="s">
        <v>13</v>
      </c>
      <c r="C25" s="65">
        <v>553286.36</v>
      </c>
      <c r="D25" s="65">
        <v>0</v>
      </c>
      <c r="E25" s="65">
        <f>+C25+D25</f>
        <v>553286.36</v>
      </c>
      <c r="F25" s="65">
        <v>115191.6</v>
      </c>
      <c r="G25" s="69">
        <f t="shared" si="2"/>
        <v>0.20819526438352828</v>
      </c>
    </row>
    <row r="26" spans="1:7" s="61" customFormat="1" x14ac:dyDescent="0.2">
      <c r="A26" s="58"/>
      <c r="B26" s="62" t="s">
        <v>14</v>
      </c>
      <c r="C26" s="63">
        <f>+C25</f>
        <v>553286.36</v>
      </c>
      <c r="D26" s="63">
        <f>+D25</f>
        <v>0</v>
      </c>
      <c r="E26" s="63">
        <f t="shared" ref="E26:E27" si="9">+E25</f>
        <v>553286.36</v>
      </c>
      <c r="F26" s="63">
        <f>+F25</f>
        <v>115191.6</v>
      </c>
      <c r="G26" s="64">
        <f t="shared" si="2"/>
        <v>0.20819526438352828</v>
      </c>
    </row>
    <row r="27" spans="1:7" s="61" customFormat="1" x14ac:dyDescent="0.2">
      <c r="A27" s="58"/>
      <c r="B27" s="41" t="s">
        <v>15</v>
      </c>
      <c r="C27" s="59">
        <f>+C26</f>
        <v>553286.36</v>
      </c>
      <c r="D27" s="59">
        <f>+D26</f>
        <v>0</v>
      </c>
      <c r="E27" s="59">
        <f t="shared" si="9"/>
        <v>553286.36</v>
      </c>
      <c r="F27" s="59">
        <f>+F26</f>
        <v>115191.6</v>
      </c>
      <c r="G27" s="60">
        <f t="shared" si="2"/>
        <v>0.20819526438352828</v>
      </c>
    </row>
    <row r="28" spans="1:7" s="61" customFormat="1" x14ac:dyDescent="0.2">
      <c r="A28" s="58"/>
      <c r="B28" s="41" t="s">
        <v>91</v>
      </c>
      <c r="C28" s="71">
        <f>+C27+C21+C12+C24</f>
        <v>2611739.84</v>
      </c>
      <c r="D28" s="71">
        <f>+D27+D21+D12+D24</f>
        <v>0</v>
      </c>
      <c r="E28" s="71">
        <f>+E27+E21+E12+E24</f>
        <v>2611739.84</v>
      </c>
      <c r="F28" s="71">
        <f>+F27+F21+F12+F24</f>
        <v>525977.81000000006</v>
      </c>
      <c r="G28" s="72">
        <f t="shared" si="2"/>
        <v>0.20138981760143465</v>
      </c>
    </row>
    <row r="29" spans="1:7" s="61" customFormat="1" x14ac:dyDescent="0.2">
      <c r="A29" s="58">
        <v>2130001</v>
      </c>
      <c r="B29" s="75" t="s">
        <v>16</v>
      </c>
      <c r="C29" s="65">
        <v>427929.19</v>
      </c>
      <c r="D29" s="65">
        <v>0</v>
      </c>
      <c r="E29" s="65">
        <f>+C29+D29</f>
        <v>427929.19</v>
      </c>
      <c r="F29" s="65">
        <v>101658.25</v>
      </c>
      <c r="G29" s="69">
        <f t="shared" si="2"/>
        <v>0.23755857832460553</v>
      </c>
    </row>
    <row r="30" spans="1:7" s="61" customFormat="1" ht="22.5" x14ac:dyDescent="0.2">
      <c r="A30" s="58"/>
      <c r="B30" s="62" t="s">
        <v>17</v>
      </c>
      <c r="C30" s="63">
        <f>+C29</f>
        <v>427929.19</v>
      </c>
      <c r="D30" s="63">
        <f>+D29</f>
        <v>0</v>
      </c>
      <c r="E30" s="63">
        <f t="shared" ref="E30:E31" si="10">+E29</f>
        <v>427929.19</v>
      </c>
      <c r="F30" s="63">
        <f>+F29</f>
        <v>101658.25</v>
      </c>
      <c r="G30" s="64">
        <f t="shared" si="2"/>
        <v>0.23755857832460553</v>
      </c>
    </row>
    <row r="31" spans="1:7" s="61" customFormat="1" x14ac:dyDescent="0.2">
      <c r="A31" s="58"/>
      <c r="B31" s="41" t="s">
        <v>18</v>
      </c>
      <c r="C31" s="59">
        <f>+C30</f>
        <v>427929.19</v>
      </c>
      <c r="D31" s="59">
        <f>+D30</f>
        <v>0</v>
      </c>
      <c r="E31" s="59">
        <f t="shared" si="10"/>
        <v>427929.19</v>
      </c>
      <c r="F31" s="59">
        <f>+F30</f>
        <v>101658.25</v>
      </c>
      <c r="G31" s="60">
        <f t="shared" si="2"/>
        <v>0.23755857832460553</v>
      </c>
    </row>
    <row r="32" spans="1:7" s="61" customFormat="1" x14ac:dyDescent="0.2">
      <c r="A32" s="58">
        <v>2210001</v>
      </c>
      <c r="B32" s="75" t="s">
        <v>19</v>
      </c>
      <c r="C32" s="65">
        <v>396388.26</v>
      </c>
      <c r="D32" s="65">
        <v>0</v>
      </c>
      <c r="E32" s="65">
        <f t="shared" ref="E32:E33" si="11">+C32+D32</f>
        <v>396388.26</v>
      </c>
      <c r="F32" s="65">
        <v>166405</v>
      </c>
      <c r="G32" s="69">
        <f t="shared" si="2"/>
        <v>0.41980304865739465</v>
      </c>
    </row>
    <row r="33" spans="1:7" s="61" customFormat="1" x14ac:dyDescent="0.2">
      <c r="A33" s="58">
        <v>2210089</v>
      </c>
      <c r="B33" s="75" t="s">
        <v>20</v>
      </c>
      <c r="C33" s="65">
        <v>104086.48</v>
      </c>
      <c r="D33" s="65">
        <v>0</v>
      </c>
      <c r="E33" s="65">
        <f t="shared" si="11"/>
        <v>104086.48</v>
      </c>
      <c r="F33" s="65">
        <v>17650.740000000002</v>
      </c>
      <c r="G33" s="69">
        <f t="shared" si="2"/>
        <v>0.16957764351335544</v>
      </c>
    </row>
    <row r="34" spans="1:7" s="61" customFormat="1" x14ac:dyDescent="0.2">
      <c r="A34" s="58"/>
      <c r="B34" s="62" t="s">
        <v>21</v>
      </c>
      <c r="C34" s="63">
        <f>SUM(C32:C33)</f>
        <v>500474.74</v>
      </c>
      <c r="D34" s="63">
        <f>SUM(D32:D33)</f>
        <v>0</v>
      </c>
      <c r="E34" s="63">
        <f>SUM(E32:E33)</f>
        <v>500474.74</v>
      </c>
      <c r="F34" s="63">
        <f>SUM(F32:F33)</f>
        <v>184055.74</v>
      </c>
      <c r="G34" s="64">
        <f t="shared" si="2"/>
        <v>0.367762297054193</v>
      </c>
    </row>
    <row r="35" spans="1:7" s="61" customFormat="1" x14ac:dyDescent="0.2">
      <c r="A35" s="73">
        <v>2220003</v>
      </c>
      <c r="B35" s="75" t="s">
        <v>22</v>
      </c>
      <c r="C35" s="65">
        <v>22398.959999999999</v>
      </c>
      <c r="D35" s="65">
        <v>0</v>
      </c>
      <c r="E35" s="65">
        <f t="shared" ref="E35" si="12">+C35+D35</f>
        <v>22398.959999999999</v>
      </c>
      <c r="F35" s="65">
        <v>5456.42</v>
      </c>
      <c r="G35" s="69">
        <f t="shared" si="2"/>
        <v>0.24360148864054404</v>
      </c>
    </row>
    <row r="36" spans="1:7" s="61" customFormat="1" x14ac:dyDescent="0.2">
      <c r="A36" s="58"/>
      <c r="B36" s="62" t="s">
        <v>23</v>
      </c>
      <c r="C36" s="63">
        <f>+C35</f>
        <v>22398.959999999999</v>
      </c>
      <c r="D36" s="63">
        <f>+D35</f>
        <v>0</v>
      </c>
      <c r="E36" s="63">
        <f>+E35</f>
        <v>22398.959999999999</v>
      </c>
      <c r="F36" s="63">
        <f>+F35</f>
        <v>5456.42</v>
      </c>
      <c r="G36" s="64">
        <f t="shared" si="2"/>
        <v>0.24360148864054404</v>
      </c>
    </row>
    <row r="37" spans="1:7" s="61" customFormat="1" x14ac:dyDescent="0.2">
      <c r="A37" s="17">
        <v>2230001</v>
      </c>
      <c r="B37" s="55" t="s">
        <v>67</v>
      </c>
      <c r="C37" s="65">
        <v>2525.9</v>
      </c>
      <c r="D37" s="65">
        <v>0</v>
      </c>
      <c r="E37" s="65">
        <f t="shared" ref="E37" si="13">+C37+D37</f>
        <v>2525.9</v>
      </c>
      <c r="F37" s="65">
        <v>280.47000000000003</v>
      </c>
      <c r="G37" s="93">
        <f t="shared" si="2"/>
        <v>0.11103764994655371</v>
      </c>
    </row>
    <row r="38" spans="1:7" s="61" customFormat="1" x14ac:dyDescent="0.2">
      <c r="A38" s="17"/>
      <c r="B38" s="34" t="s">
        <v>68</v>
      </c>
      <c r="C38" s="94">
        <f>+C37</f>
        <v>2525.9</v>
      </c>
      <c r="D38" s="94">
        <f>+D37</f>
        <v>0</v>
      </c>
      <c r="E38" s="94">
        <f t="shared" ref="E38" si="14">+E37</f>
        <v>2525.9</v>
      </c>
      <c r="F38" s="94">
        <f>+F37</f>
        <v>280.47000000000003</v>
      </c>
      <c r="G38" s="95">
        <f t="shared" si="2"/>
        <v>0.11103764994655371</v>
      </c>
    </row>
    <row r="39" spans="1:7" s="61" customFormat="1" x14ac:dyDescent="0.2">
      <c r="A39" s="58">
        <v>2240001</v>
      </c>
      <c r="B39" s="75" t="s">
        <v>24</v>
      </c>
      <c r="C39" s="65">
        <v>0</v>
      </c>
      <c r="D39" s="65">
        <v>0</v>
      </c>
      <c r="E39" s="65">
        <f>+C39+D39</f>
        <v>0</v>
      </c>
      <c r="F39" s="65">
        <v>0</v>
      </c>
      <c r="G39" s="69">
        <f t="shared" si="2"/>
        <v>0</v>
      </c>
    </row>
    <row r="40" spans="1:7" s="61" customFormat="1" x14ac:dyDescent="0.2">
      <c r="A40" s="58"/>
      <c r="B40" s="62" t="s">
        <v>25</v>
      </c>
      <c r="C40" s="63">
        <f>+C39</f>
        <v>0</v>
      </c>
      <c r="D40" s="63">
        <f>+D39</f>
        <v>0</v>
      </c>
      <c r="E40" s="63">
        <f t="shared" ref="E40" si="15">+E39</f>
        <v>0</v>
      </c>
      <c r="F40" s="63">
        <f>+F39</f>
        <v>0</v>
      </c>
      <c r="G40" s="64">
        <f t="shared" si="2"/>
        <v>0</v>
      </c>
    </row>
    <row r="41" spans="1:7" s="61" customFormat="1" x14ac:dyDescent="0.2">
      <c r="A41" s="58">
        <v>2250001</v>
      </c>
      <c r="B41" s="75" t="s">
        <v>26</v>
      </c>
      <c r="C41" s="65">
        <v>100</v>
      </c>
      <c r="D41" s="65">
        <v>0</v>
      </c>
      <c r="E41" s="65">
        <f>+C41+D41</f>
        <v>100</v>
      </c>
      <c r="F41" s="65">
        <v>100</v>
      </c>
      <c r="G41" s="69">
        <f t="shared" si="2"/>
        <v>1</v>
      </c>
    </row>
    <row r="42" spans="1:7" s="61" customFormat="1" x14ac:dyDescent="0.2">
      <c r="A42" s="58"/>
      <c r="B42" s="62" t="s">
        <v>27</v>
      </c>
      <c r="C42" s="63">
        <f>+C41</f>
        <v>100</v>
      </c>
      <c r="D42" s="63">
        <f>+D41</f>
        <v>0</v>
      </c>
      <c r="E42" s="63">
        <f t="shared" ref="E42" si="16">+E41</f>
        <v>100</v>
      </c>
      <c r="F42" s="63">
        <f>+F41</f>
        <v>100</v>
      </c>
      <c r="G42" s="64">
        <f t="shared" si="2"/>
        <v>1</v>
      </c>
    </row>
    <row r="43" spans="1:7" s="61" customFormat="1" x14ac:dyDescent="0.2">
      <c r="A43" s="74">
        <v>2260039</v>
      </c>
      <c r="B43" s="75" t="s">
        <v>28</v>
      </c>
      <c r="C43" s="65">
        <v>45.65</v>
      </c>
      <c r="D43" s="65">
        <v>0</v>
      </c>
      <c r="E43" s="65">
        <f t="shared" ref="E43" si="17">+C43+D43</f>
        <v>45.65</v>
      </c>
      <c r="F43" s="65">
        <v>0</v>
      </c>
      <c r="G43" s="69">
        <f t="shared" si="2"/>
        <v>0</v>
      </c>
    </row>
    <row r="44" spans="1:7" x14ac:dyDescent="0.2">
      <c r="A44" s="58"/>
      <c r="B44" s="62" t="s">
        <v>29</v>
      </c>
      <c r="C44" s="63">
        <f>SUM(C43:C43)</f>
        <v>45.65</v>
      </c>
      <c r="D44" s="63">
        <f>SUM(D43:D43)</f>
        <v>0</v>
      </c>
      <c r="E44" s="63">
        <f>SUM(E43:E43)</f>
        <v>45.65</v>
      </c>
      <c r="F44" s="63">
        <f>SUM(F43:F43)</f>
        <v>0</v>
      </c>
      <c r="G44" s="64">
        <f t="shared" si="2"/>
        <v>0</v>
      </c>
    </row>
    <row r="45" spans="1:7" x14ac:dyDescent="0.2">
      <c r="A45" s="74">
        <v>2270001</v>
      </c>
      <c r="B45" s="75" t="s">
        <v>30</v>
      </c>
      <c r="C45" s="65">
        <v>719279.84</v>
      </c>
      <c r="D45" s="65">
        <v>0</v>
      </c>
      <c r="E45" s="65">
        <f t="shared" ref="E45:E49" si="18">+C45+D45</f>
        <v>719279.84</v>
      </c>
      <c r="F45" s="65">
        <v>190918.3</v>
      </c>
      <c r="G45" s="69">
        <f t="shared" si="2"/>
        <v>0.26542979433428859</v>
      </c>
    </row>
    <row r="46" spans="1:7" s="61" customFormat="1" x14ac:dyDescent="0.2">
      <c r="A46" s="58">
        <v>2270002</v>
      </c>
      <c r="B46" s="75" t="s">
        <v>31</v>
      </c>
      <c r="C46" s="65">
        <v>414211.62</v>
      </c>
      <c r="D46" s="65">
        <v>0</v>
      </c>
      <c r="E46" s="65">
        <f t="shared" si="18"/>
        <v>414211.62</v>
      </c>
      <c r="F46" s="65">
        <v>103757.5</v>
      </c>
      <c r="G46" s="69">
        <f t="shared" si="2"/>
        <v>0.25049393834002048</v>
      </c>
    </row>
    <row r="47" spans="1:7" s="61" customFormat="1" x14ac:dyDescent="0.2">
      <c r="A47" s="73">
        <v>2270012</v>
      </c>
      <c r="B47" s="75" t="s">
        <v>58</v>
      </c>
      <c r="C47" s="65">
        <v>10512.09</v>
      </c>
      <c r="D47" s="65">
        <v>0</v>
      </c>
      <c r="E47" s="65">
        <f t="shared" si="18"/>
        <v>10512.09</v>
      </c>
      <c r="F47" s="65">
        <v>3227.25</v>
      </c>
      <c r="G47" s="69">
        <f t="shared" si="2"/>
        <v>0.30700365008290453</v>
      </c>
    </row>
    <row r="48" spans="1:7" s="61" customFormat="1" x14ac:dyDescent="0.2">
      <c r="A48" s="73">
        <v>2270013</v>
      </c>
      <c r="B48" s="75" t="s">
        <v>32</v>
      </c>
      <c r="C48" s="65">
        <v>5881.12</v>
      </c>
      <c r="D48" s="65">
        <v>0</v>
      </c>
      <c r="E48" s="65">
        <f t="shared" si="18"/>
        <v>5881.12</v>
      </c>
      <c r="F48" s="65">
        <v>1452</v>
      </c>
      <c r="G48" s="69">
        <f t="shared" si="2"/>
        <v>0.24689174851048781</v>
      </c>
    </row>
    <row r="49" spans="1:7" s="61" customFormat="1" x14ac:dyDescent="0.2">
      <c r="A49" s="58">
        <v>2270089</v>
      </c>
      <c r="B49" s="75" t="s">
        <v>33</v>
      </c>
      <c r="C49" s="65">
        <v>78008.259999999995</v>
      </c>
      <c r="D49" s="65">
        <v>0</v>
      </c>
      <c r="E49" s="65">
        <f t="shared" si="18"/>
        <v>78008.259999999995</v>
      </c>
      <c r="F49" s="65">
        <v>24018.51</v>
      </c>
      <c r="G49" s="69">
        <f t="shared" si="2"/>
        <v>0.30789700988074853</v>
      </c>
    </row>
    <row r="50" spans="1:7" s="61" customFormat="1" x14ac:dyDescent="0.2">
      <c r="A50" s="58"/>
      <c r="B50" s="62" t="s">
        <v>34</v>
      </c>
      <c r="C50" s="63">
        <f>SUM(C45:C49)</f>
        <v>1227892.9300000002</v>
      </c>
      <c r="D50" s="63">
        <f>SUM(D45:D49)</f>
        <v>0</v>
      </c>
      <c r="E50" s="63">
        <f>SUM(E45:E49)</f>
        <v>1227892.9300000002</v>
      </c>
      <c r="F50" s="63">
        <f>SUM(F45:F49)</f>
        <v>323373.56</v>
      </c>
      <c r="G50" s="64">
        <f t="shared" si="2"/>
        <v>0.26335648011264301</v>
      </c>
    </row>
    <row r="51" spans="1:7" s="61" customFormat="1" x14ac:dyDescent="0.2">
      <c r="A51" s="58"/>
      <c r="B51" s="41" t="s">
        <v>35</v>
      </c>
      <c r="C51" s="76">
        <f>+C50+C44+C42+C40+C36+C34+C38</f>
        <v>1753438.18</v>
      </c>
      <c r="D51" s="76">
        <f>+D50+D44+D42+D40+D36+D34+D38</f>
        <v>0</v>
      </c>
      <c r="E51" s="76">
        <f>+E50+E44+E42+E40+E36+E34+E38</f>
        <v>1753438.18</v>
      </c>
      <c r="F51" s="76">
        <f>+F50+F44+F42+F40+F36+F34+F38</f>
        <v>513266.18999999994</v>
      </c>
      <c r="G51" s="77">
        <f t="shared" ref="G51:G58" si="19">IFERROR(F51/E51,0)</f>
        <v>0.2927198665196169</v>
      </c>
    </row>
    <row r="52" spans="1:7" s="61" customFormat="1" x14ac:dyDescent="0.2">
      <c r="A52" s="73">
        <v>2300001</v>
      </c>
      <c r="B52" s="39" t="s">
        <v>36</v>
      </c>
      <c r="C52" s="65">
        <v>4.74</v>
      </c>
      <c r="D52" s="65">
        <v>0</v>
      </c>
      <c r="E52" s="65">
        <f t="shared" ref="E52" si="20">+C52+D52</f>
        <v>4.74</v>
      </c>
      <c r="F52" s="65">
        <v>0</v>
      </c>
      <c r="G52" s="69">
        <f t="shared" ref="G52:G54" si="21">IFERROR(F52/E52,0)</f>
        <v>0</v>
      </c>
    </row>
    <row r="53" spans="1:7" s="61" customFormat="1" x14ac:dyDescent="0.2">
      <c r="A53" s="58"/>
      <c r="B53" s="62" t="s">
        <v>37</v>
      </c>
      <c r="C53" s="63">
        <f>SUM(C52:C52)</f>
        <v>4.74</v>
      </c>
      <c r="D53" s="63">
        <f>SUM(D52:D52)</f>
        <v>0</v>
      </c>
      <c r="E53" s="63">
        <f>SUM(E52:E52)</f>
        <v>4.74</v>
      </c>
      <c r="F53" s="63">
        <f>SUM(F52:F52)</f>
        <v>0</v>
      </c>
      <c r="G53" s="64">
        <f t="shared" si="21"/>
        <v>0</v>
      </c>
    </row>
    <row r="54" spans="1:7" s="61" customFormat="1" x14ac:dyDescent="0.2">
      <c r="A54" s="58"/>
      <c r="B54" s="120" t="s">
        <v>82</v>
      </c>
      <c r="C54" s="59">
        <f>+C53</f>
        <v>4.74</v>
      </c>
      <c r="D54" s="59">
        <f>+D53</f>
        <v>0</v>
      </c>
      <c r="E54" s="59">
        <f t="shared" ref="E54" si="22">+E53</f>
        <v>4.74</v>
      </c>
      <c r="F54" s="59">
        <f>+F53</f>
        <v>0</v>
      </c>
      <c r="G54" s="60">
        <f t="shared" si="21"/>
        <v>0</v>
      </c>
    </row>
    <row r="55" spans="1:7" x14ac:dyDescent="0.2">
      <c r="A55" s="73">
        <v>2510001</v>
      </c>
      <c r="B55" s="39" t="s">
        <v>59</v>
      </c>
      <c r="C55" s="65">
        <v>952931.09</v>
      </c>
      <c r="D55" s="65">
        <v>0</v>
      </c>
      <c r="E55" s="65">
        <f t="shared" ref="E55" si="23">+C55+D55</f>
        <v>952931.09</v>
      </c>
      <c r="F55" s="65">
        <v>173957.06</v>
      </c>
      <c r="G55" s="69">
        <f t="shared" si="19"/>
        <v>0.18254946430596572</v>
      </c>
    </row>
    <row r="56" spans="1:7" s="61" customFormat="1" x14ac:dyDescent="0.2">
      <c r="A56" s="58"/>
      <c r="B56" s="62" t="s">
        <v>38</v>
      </c>
      <c r="C56" s="63">
        <f>SUM(C55:C55)</f>
        <v>952931.09</v>
      </c>
      <c r="D56" s="63">
        <f>SUM(D55:D55)</f>
        <v>0</v>
      </c>
      <c r="E56" s="63">
        <f>SUM(E55:E55)</f>
        <v>952931.09</v>
      </c>
      <c r="F56" s="63">
        <f>SUM(F55:F55)</f>
        <v>173957.06</v>
      </c>
      <c r="G56" s="64">
        <f t="shared" si="19"/>
        <v>0.18254946430596572</v>
      </c>
    </row>
    <row r="57" spans="1:7" s="61" customFormat="1" x14ac:dyDescent="0.2">
      <c r="A57" s="58"/>
      <c r="B57" s="41" t="s">
        <v>39</v>
      </c>
      <c r="C57" s="59">
        <f>+C56</f>
        <v>952931.09</v>
      </c>
      <c r="D57" s="59">
        <f>+D56</f>
        <v>0</v>
      </c>
      <c r="E57" s="59">
        <f t="shared" ref="E57" si="24">+E56</f>
        <v>952931.09</v>
      </c>
      <c r="F57" s="59">
        <f>+F56</f>
        <v>173957.06</v>
      </c>
      <c r="G57" s="60">
        <f t="shared" si="19"/>
        <v>0.18254946430596572</v>
      </c>
    </row>
    <row r="58" spans="1:7" s="61" customFormat="1" x14ac:dyDescent="0.2">
      <c r="A58" s="58"/>
      <c r="B58" s="78" t="s">
        <v>40</v>
      </c>
      <c r="C58" s="79">
        <f>+C57+C51+C31+C54</f>
        <v>3134303.2</v>
      </c>
      <c r="D58" s="79">
        <f>+D57+D51+D31+D54</f>
        <v>0</v>
      </c>
      <c r="E58" s="79">
        <f>+E57+E51+E31+E54</f>
        <v>3134303.2</v>
      </c>
      <c r="F58" s="79">
        <f>+F57+F51+F31+F54</f>
        <v>788881.5</v>
      </c>
      <c r="G58" s="80">
        <f t="shared" si="19"/>
        <v>0.25169278453979815</v>
      </c>
    </row>
    <row r="59" spans="1:7" s="61" customFormat="1" x14ac:dyDescent="0.2">
      <c r="A59" s="20"/>
      <c r="B59" s="21"/>
      <c r="C59" s="22"/>
      <c r="D59" s="22"/>
      <c r="E59" s="22"/>
      <c r="F59" s="22"/>
      <c r="G59" s="22"/>
    </row>
    <row r="60" spans="1:7" s="61" customFormat="1" x14ac:dyDescent="0.2">
      <c r="A60" s="23"/>
      <c r="B60" s="24"/>
      <c r="C60" s="25"/>
      <c r="D60" s="25"/>
      <c r="E60" s="25"/>
      <c r="F60" s="25"/>
      <c r="G60" s="25"/>
    </row>
    <row r="61" spans="1:7" s="61" customFormat="1" x14ac:dyDescent="0.2">
      <c r="A61" s="23"/>
      <c r="B61" s="24"/>
      <c r="C61" s="25"/>
      <c r="D61" s="25"/>
      <c r="E61" s="25"/>
      <c r="F61" s="25"/>
      <c r="G61" s="25"/>
    </row>
    <row r="62" spans="1:7" s="61" customFormat="1" x14ac:dyDescent="0.2">
      <c r="A62" s="31" t="s">
        <v>62</v>
      </c>
      <c r="B62" s="24"/>
      <c r="C62" s="25"/>
      <c r="D62" s="25"/>
      <c r="E62" s="25"/>
      <c r="F62" s="25"/>
      <c r="G62" s="25"/>
    </row>
    <row r="63" spans="1:7" s="61" customFormat="1" x14ac:dyDescent="0.2">
      <c r="A63" s="7" t="s">
        <v>97</v>
      </c>
      <c r="B63" s="24"/>
      <c r="C63" s="25"/>
      <c r="D63" s="25"/>
      <c r="E63" s="25"/>
      <c r="F63" s="25"/>
      <c r="G63" s="25"/>
    </row>
    <row r="64" spans="1:7" s="61" customFormat="1" x14ac:dyDescent="0.2">
      <c r="A64" s="2" t="s">
        <v>41</v>
      </c>
      <c r="B64" s="24"/>
      <c r="C64" s="25"/>
      <c r="D64" s="25"/>
      <c r="E64" s="25"/>
      <c r="F64" s="25"/>
      <c r="G64" s="25"/>
    </row>
    <row r="65" spans="1:7" s="61" customFormat="1" x14ac:dyDescent="0.2">
      <c r="A65" s="3" t="s">
        <v>3</v>
      </c>
      <c r="B65" s="24"/>
      <c r="C65" s="25"/>
      <c r="D65" s="25"/>
      <c r="E65" s="25"/>
      <c r="F65" s="25"/>
      <c r="G65" s="25"/>
    </row>
    <row r="66" spans="1:7" s="61" customFormat="1" x14ac:dyDescent="0.2">
      <c r="A66" s="1"/>
      <c r="B66" s="1"/>
      <c r="C66" s="8"/>
      <c r="D66" s="8"/>
      <c r="E66" s="6"/>
      <c r="F66" s="6"/>
      <c r="G66" s="6"/>
    </row>
    <row r="67" spans="1:7" s="61" customFormat="1" ht="24" x14ac:dyDescent="0.2">
      <c r="A67" s="26" t="s">
        <v>5</v>
      </c>
      <c r="B67" s="56" t="s">
        <v>6</v>
      </c>
      <c r="C67" s="14" t="str">
        <f>+C7</f>
        <v>Pressupost inicial</v>
      </c>
      <c r="D67" s="14" t="str">
        <f>+D7</f>
        <v>Modificacions</v>
      </c>
      <c r="E67" s="14" t="str">
        <f>+E7</f>
        <v>Pressupost definitiu</v>
      </c>
      <c r="F67" s="14" t="str">
        <f>+F7</f>
        <v>Obligacions Reconegudes</v>
      </c>
      <c r="G67" s="14" t="str">
        <f>+G7</f>
        <v>% Execució</v>
      </c>
    </row>
    <row r="68" spans="1:7" ht="5.25" customHeight="1" x14ac:dyDescent="0.2">
      <c r="A68" s="17"/>
      <c r="B68" s="49"/>
      <c r="C68" s="19"/>
      <c r="D68" s="19"/>
      <c r="E68" s="19"/>
      <c r="F68" s="19"/>
      <c r="G68" s="19"/>
    </row>
    <row r="69" spans="1:7" x14ac:dyDescent="0.2">
      <c r="A69" s="58">
        <v>4429860</v>
      </c>
      <c r="B69" s="119" t="s">
        <v>83</v>
      </c>
      <c r="C69" s="81">
        <v>14816787.15</v>
      </c>
      <c r="D69" s="65">
        <v>0</v>
      </c>
      <c r="E69" s="81">
        <f t="shared" ref="E69" si="25">+C69+D69</f>
        <v>14816787.15</v>
      </c>
      <c r="F69" s="81">
        <v>3932400.48</v>
      </c>
      <c r="G69" s="69">
        <f t="shared" ref="G69:G82" si="26">IFERROR(F69/E69,0)</f>
        <v>0.26540169877516262</v>
      </c>
    </row>
    <row r="70" spans="1:7" x14ac:dyDescent="0.2">
      <c r="A70" s="58"/>
      <c r="B70" s="113" t="s">
        <v>84</v>
      </c>
      <c r="C70" s="63">
        <f t="shared" ref="C70:D72" si="27">+C69</f>
        <v>14816787.15</v>
      </c>
      <c r="D70" s="63">
        <f t="shared" si="27"/>
        <v>0</v>
      </c>
      <c r="E70" s="63">
        <f t="shared" ref="E70" si="28">+E69</f>
        <v>14816787.15</v>
      </c>
      <c r="F70" s="63">
        <f>+F69</f>
        <v>3932400.48</v>
      </c>
      <c r="G70" s="64">
        <f t="shared" si="26"/>
        <v>0.26540169877516262</v>
      </c>
    </row>
    <row r="71" spans="1:7" x14ac:dyDescent="0.2">
      <c r="A71" s="58"/>
      <c r="B71" s="114" t="s">
        <v>85</v>
      </c>
      <c r="C71" s="59">
        <f t="shared" si="27"/>
        <v>14816787.15</v>
      </c>
      <c r="D71" s="59">
        <f t="shared" si="27"/>
        <v>0</v>
      </c>
      <c r="E71" s="59">
        <f>+E70</f>
        <v>14816787.15</v>
      </c>
      <c r="F71" s="59">
        <f>+F70</f>
        <v>3932400.48</v>
      </c>
      <c r="G71" s="60">
        <f t="shared" si="26"/>
        <v>0.26540169877516262</v>
      </c>
    </row>
    <row r="72" spans="1:7" x14ac:dyDescent="0.2">
      <c r="A72" s="58"/>
      <c r="B72" s="114" t="s">
        <v>42</v>
      </c>
      <c r="C72" s="79">
        <f t="shared" si="27"/>
        <v>14816787.15</v>
      </c>
      <c r="D72" s="79">
        <f t="shared" si="27"/>
        <v>0</v>
      </c>
      <c r="E72" s="79">
        <f>+E71</f>
        <v>14816787.15</v>
      </c>
      <c r="F72" s="79">
        <f>+F71</f>
        <v>3932400.48</v>
      </c>
      <c r="G72" s="80">
        <f t="shared" si="26"/>
        <v>0.26540169877516262</v>
      </c>
    </row>
    <row r="73" spans="1:7" x14ac:dyDescent="0.2">
      <c r="A73" s="58">
        <v>6100001</v>
      </c>
      <c r="B73" s="75" t="s">
        <v>43</v>
      </c>
      <c r="C73" s="81">
        <v>88943.05</v>
      </c>
      <c r="D73" s="65">
        <v>0</v>
      </c>
      <c r="E73" s="81">
        <f t="shared" ref="E73" si="29">+C73+D73</f>
        <v>88943.05</v>
      </c>
      <c r="F73" s="81">
        <v>0</v>
      </c>
      <c r="G73" s="69">
        <f t="shared" si="26"/>
        <v>0</v>
      </c>
    </row>
    <row r="74" spans="1:7" x14ac:dyDescent="0.2">
      <c r="A74" s="58"/>
      <c r="B74" s="62" t="s">
        <v>44</v>
      </c>
      <c r="C74" s="63">
        <f>+C73</f>
        <v>88943.05</v>
      </c>
      <c r="D74" s="63">
        <f>+D73</f>
        <v>0</v>
      </c>
      <c r="E74" s="63">
        <f t="shared" ref="E74:E75" si="30">+E73</f>
        <v>88943.05</v>
      </c>
      <c r="F74" s="63">
        <f>+F73</f>
        <v>0</v>
      </c>
      <c r="G74" s="64">
        <f t="shared" si="26"/>
        <v>0</v>
      </c>
    </row>
    <row r="75" spans="1:7" x14ac:dyDescent="0.2">
      <c r="A75" s="58"/>
      <c r="B75" s="41" t="s">
        <v>45</v>
      </c>
      <c r="C75" s="59">
        <f>+C74</f>
        <v>88943.05</v>
      </c>
      <c r="D75" s="59">
        <f>+D74</f>
        <v>0</v>
      </c>
      <c r="E75" s="59">
        <f t="shared" si="30"/>
        <v>88943.05</v>
      </c>
      <c r="F75" s="59">
        <f>+F74</f>
        <v>0</v>
      </c>
      <c r="G75" s="60">
        <f t="shared" si="26"/>
        <v>0</v>
      </c>
    </row>
    <row r="76" spans="1:7" x14ac:dyDescent="0.2">
      <c r="A76" s="58">
        <v>6200001</v>
      </c>
      <c r="B76" s="119" t="s">
        <v>60</v>
      </c>
      <c r="C76" s="81">
        <v>130716.05</v>
      </c>
      <c r="D76" s="65">
        <v>0</v>
      </c>
      <c r="E76" s="81">
        <f t="shared" ref="E76" si="31">+C76+D76</f>
        <v>130716.05</v>
      </c>
      <c r="F76" s="81">
        <v>0</v>
      </c>
      <c r="G76" s="69">
        <f t="shared" si="26"/>
        <v>0</v>
      </c>
    </row>
    <row r="77" spans="1:7" x14ac:dyDescent="0.2">
      <c r="A77" s="58"/>
      <c r="B77" s="113" t="s">
        <v>86</v>
      </c>
      <c r="C77" s="63">
        <f>+C76</f>
        <v>130716.05</v>
      </c>
      <c r="D77" s="63">
        <f>+D76</f>
        <v>0</v>
      </c>
      <c r="E77" s="63">
        <f t="shared" ref="E77:E78" si="32">+E76</f>
        <v>130716.05</v>
      </c>
      <c r="F77" s="63">
        <f>+F76</f>
        <v>0</v>
      </c>
      <c r="G77" s="64">
        <f t="shared" si="26"/>
        <v>0</v>
      </c>
    </row>
    <row r="78" spans="1:7" s="61" customFormat="1" x14ac:dyDescent="0.2">
      <c r="A78" s="58"/>
      <c r="B78" s="41" t="s">
        <v>46</v>
      </c>
      <c r="C78" s="59">
        <f>+C77</f>
        <v>130716.05</v>
      </c>
      <c r="D78" s="59">
        <f>+D77</f>
        <v>0</v>
      </c>
      <c r="E78" s="59">
        <f t="shared" si="32"/>
        <v>130716.05</v>
      </c>
      <c r="F78" s="59">
        <f>+F77</f>
        <v>0</v>
      </c>
      <c r="G78" s="60">
        <f t="shared" si="26"/>
        <v>0</v>
      </c>
    </row>
    <row r="79" spans="1:7" s="61" customFormat="1" x14ac:dyDescent="0.2">
      <c r="A79" s="58">
        <v>6400001</v>
      </c>
      <c r="B79" s="75" t="s">
        <v>47</v>
      </c>
      <c r="C79" s="81">
        <v>5294.77</v>
      </c>
      <c r="D79" s="65">
        <v>0</v>
      </c>
      <c r="E79" s="81">
        <f t="shared" ref="E79" si="33">+C79+D79</f>
        <v>5294.77</v>
      </c>
      <c r="F79" s="81">
        <v>0</v>
      </c>
      <c r="G79" s="69">
        <f t="shared" si="26"/>
        <v>0</v>
      </c>
    </row>
    <row r="80" spans="1:7" s="61" customFormat="1" x14ac:dyDescent="0.2">
      <c r="A80" s="58"/>
      <c r="B80" s="62" t="s">
        <v>48</v>
      </c>
      <c r="C80" s="63">
        <f>+C79</f>
        <v>5294.77</v>
      </c>
      <c r="D80" s="63">
        <f>+D79</f>
        <v>0</v>
      </c>
      <c r="E80" s="63">
        <f t="shared" ref="E80:E81" si="34">+E79</f>
        <v>5294.77</v>
      </c>
      <c r="F80" s="63">
        <f>+F79</f>
        <v>0</v>
      </c>
      <c r="G80" s="64">
        <f t="shared" si="26"/>
        <v>0</v>
      </c>
    </row>
    <row r="81" spans="1:7" s="61" customFormat="1" x14ac:dyDescent="0.2">
      <c r="A81" s="58"/>
      <c r="B81" s="41" t="s">
        <v>49</v>
      </c>
      <c r="C81" s="59">
        <f>+C80</f>
        <v>5294.77</v>
      </c>
      <c r="D81" s="59">
        <f>+D80</f>
        <v>0</v>
      </c>
      <c r="E81" s="59">
        <f t="shared" si="34"/>
        <v>5294.77</v>
      </c>
      <c r="F81" s="59">
        <f>+F80</f>
        <v>0</v>
      </c>
      <c r="G81" s="60">
        <f t="shared" si="26"/>
        <v>0</v>
      </c>
    </row>
    <row r="82" spans="1:7" s="61" customFormat="1" x14ac:dyDescent="0.2">
      <c r="A82" s="58"/>
      <c r="B82" s="41" t="s">
        <v>50</v>
      </c>
      <c r="C82" s="71">
        <f>+C75+C78+C81</f>
        <v>224953.87</v>
      </c>
      <c r="D82" s="71">
        <f t="shared" ref="D82:F82" si="35">+D75+D78+D81</f>
        <v>0</v>
      </c>
      <c r="E82" s="71">
        <f t="shared" si="35"/>
        <v>224953.87</v>
      </c>
      <c r="F82" s="71">
        <f t="shared" si="35"/>
        <v>0</v>
      </c>
      <c r="G82" s="72">
        <f t="shared" si="26"/>
        <v>0</v>
      </c>
    </row>
    <row r="83" spans="1:7" s="11" customFormat="1" x14ac:dyDescent="0.2">
      <c r="A83" s="122">
        <v>8310001</v>
      </c>
      <c r="B83" s="55" t="s">
        <v>93</v>
      </c>
      <c r="C83" s="81">
        <v>0</v>
      </c>
      <c r="D83" s="65">
        <v>0</v>
      </c>
      <c r="E83" s="81">
        <f t="shared" ref="E83" si="36">+C83+D83</f>
        <v>0</v>
      </c>
      <c r="F83" s="81">
        <v>3600</v>
      </c>
      <c r="G83" s="69">
        <f t="shared" ref="G83" si="37">IFERROR(F83/E83,0)</f>
        <v>0</v>
      </c>
    </row>
    <row r="84" spans="1:7" ht="22.5" x14ac:dyDescent="0.2">
      <c r="A84" s="123"/>
      <c r="B84" s="34" t="s">
        <v>94</v>
      </c>
      <c r="C84" s="94">
        <f t="shared" ref="C84:F86" si="38">+C83</f>
        <v>0</v>
      </c>
      <c r="D84" s="94">
        <f t="shared" si="38"/>
        <v>0</v>
      </c>
      <c r="E84" s="94">
        <f t="shared" si="38"/>
        <v>0</v>
      </c>
      <c r="F84" s="94">
        <f t="shared" si="38"/>
        <v>3600</v>
      </c>
      <c r="G84" s="124">
        <f t="shared" ref="G84:G86" si="39">IFERROR(F84/E84,0)</f>
        <v>0</v>
      </c>
    </row>
    <row r="85" spans="1:7" ht="22.5" x14ac:dyDescent="0.2">
      <c r="A85" s="122"/>
      <c r="B85" s="35" t="s">
        <v>95</v>
      </c>
      <c r="C85" s="98">
        <f t="shared" si="38"/>
        <v>0</v>
      </c>
      <c r="D85" s="98">
        <f t="shared" si="38"/>
        <v>0</v>
      </c>
      <c r="E85" s="98">
        <f t="shared" si="38"/>
        <v>0</v>
      </c>
      <c r="F85" s="98">
        <f t="shared" si="38"/>
        <v>3600</v>
      </c>
      <c r="G85" s="125">
        <f t="shared" si="39"/>
        <v>0</v>
      </c>
    </row>
    <row r="86" spans="1:7" s="11" customFormat="1" x14ac:dyDescent="0.2">
      <c r="A86" s="122"/>
      <c r="B86" s="35" t="s">
        <v>96</v>
      </c>
      <c r="C86" s="19">
        <f t="shared" si="38"/>
        <v>0</v>
      </c>
      <c r="D86" s="19">
        <f t="shared" si="38"/>
        <v>0</v>
      </c>
      <c r="E86" s="19">
        <f t="shared" si="38"/>
        <v>0</v>
      </c>
      <c r="F86" s="19">
        <f t="shared" si="38"/>
        <v>3600</v>
      </c>
      <c r="G86" s="126">
        <f t="shared" si="39"/>
        <v>0</v>
      </c>
    </row>
    <row r="87" spans="1:7" s="61" customFormat="1" x14ac:dyDescent="0.2">
      <c r="A87" s="38">
        <v>9109860</v>
      </c>
      <c r="B87" s="112" t="s">
        <v>87</v>
      </c>
      <c r="C87" s="81">
        <v>0</v>
      </c>
      <c r="D87" s="65">
        <v>0</v>
      </c>
      <c r="E87" s="81">
        <f t="shared" ref="E87" si="40">+C87+D87</f>
        <v>0</v>
      </c>
      <c r="F87" s="81">
        <v>0</v>
      </c>
      <c r="G87" s="70">
        <f t="shared" ref="G87:G90" si="41">IFERROR(F87/E87,0)</f>
        <v>0</v>
      </c>
    </row>
    <row r="88" spans="1:7" s="61" customFormat="1" x14ac:dyDescent="0.2">
      <c r="A88" s="100"/>
      <c r="B88" s="113" t="s">
        <v>88</v>
      </c>
      <c r="C88" s="101">
        <f t="shared" ref="C88:F88" si="42">+C87</f>
        <v>0</v>
      </c>
      <c r="D88" s="101">
        <f t="shared" si="42"/>
        <v>0</v>
      </c>
      <c r="E88" s="102">
        <f t="shared" si="42"/>
        <v>0</v>
      </c>
      <c r="F88" s="101">
        <f t="shared" si="42"/>
        <v>0</v>
      </c>
      <c r="G88" s="103">
        <f t="shared" si="41"/>
        <v>0</v>
      </c>
    </row>
    <row r="89" spans="1:7" s="61" customFormat="1" x14ac:dyDescent="0.2">
      <c r="A89" s="38"/>
      <c r="B89" s="114" t="s">
        <v>89</v>
      </c>
      <c r="C89" s="91">
        <f t="shared" ref="C89:F90" si="43">+C88</f>
        <v>0</v>
      </c>
      <c r="D89" s="91">
        <f t="shared" si="43"/>
        <v>0</v>
      </c>
      <c r="E89" s="91">
        <f t="shared" si="43"/>
        <v>0</v>
      </c>
      <c r="F89" s="91">
        <f t="shared" si="43"/>
        <v>0</v>
      </c>
      <c r="G89" s="52">
        <f t="shared" si="41"/>
        <v>0</v>
      </c>
    </row>
    <row r="90" spans="1:7" s="61" customFormat="1" x14ac:dyDescent="0.2">
      <c r="A90" s="38"/>
      <c r="B90" s="114" t="s">
        <v>90</v>
      </c>
      <c r="C90" s="92">
        <f t="shared" si="43"/>
        <v>0</v>
      </c>
      <c r="D90" s="92">
        <f t="shared" si="43"/>
        <v>0</v>
      </c>
      <c r="E90" s="92">
        <f t="shared" si="43"/>
        <v>0</v>
      </c>
      <c r="F90" s="92">
        <f t="shared" si="43"/>
        <v>0</v>
      </c>
      <c r="G90" s="86">
        <f t="shared" si="41"/>
        <v>0</v>
      </c>
    </row>
    <row r="91" spans="1:7" s="61" customFormat="1" x14ac:dyDescent="0.2">
      <c r="A91" s="82"/>
      <c r="B91" s="78"/>
      <c r="C91" s="83"/>
      <c r="D91" s="83"/>
      <c r="E91" s="83"/>
      <c r="F91" s="83"/>
      <c r="G91" s="83"/>
    </row>
    <row r="92" spans="1:7" s="61" customFormat="1" x14ac:dyDescent="0.2">
      <c r="A92" s="82"/>
      <c r="B92" s="84" t="s">
        <v>51</v>
      </c>
      <c r="C92" s="85">
        <f>+C82+C72+C58+C28+C90+C86</f>
        <v>20787784.059999999</v>
      </c>
      <c r="D92" s="85">
        <f>+D82+D72+D58+D28+D90+D86</f>
        <v>0</v>
      </c>
      <c r="E92" s="85">
        <f>+E82+E72+E58+E28+E90+E86</f>
        <v>20787784.059999999</v>
      </c>
      <c r="F92" s="85">
        <f>+F82+F72+F58+F28+F90+F86</f>
        <v>5250859.790000001</v>
      </c>
      <c r="G92" s="86">
        <f t="shared" ref="G92" si="44">IFERROR(F92/E92,0)</f>
        <v>0.25259353160704334</v>
      </c>
    </row>
    <row r="93" spans="1:7" s="61" customFormat="1" x14ac:dyDescent="0.2">
      <c r="A93" s="27"/>
      <c r="B93" s="57"/>
      <c r="C93" s="28"/>
      <c r="D93" s="28"/>
      <c r="E93" s="28"/>
      <c r="F93" s="28"/>
      <c r="G93" s="28"/>
    </row>
    <row r="94" spans="1:7" s="61" customFormat="1" x14ac:dyDescent="0.2">
      <c r="A94" s="4"/>
      <c r="B94" s="4"/>
      <c r="C94" s="29"/>
      <c r="D94" s="29"/>
      <c r="E94" s="5"/>
      <c r="F94" s="29"/>
      <c r="G94" s="5"/>
    </row>
    <row r="95" spans="1:7" s="61" customFormat="1" x14ac:dyDescent="0.2">
      <c r="A95" s="4"/>
      <c r="B95" s="4"/>
      <c r="C95" s="29"/>
      <c r="D95" s="29"/>
      <c r="E95" s="5"/>
      <c r="F95" s="29"/>
      <c r="G95" s="5"/>
    </row>
    <row r="96" spans="1:7" s="61" customFormat="1" x14ac:dyDescent="0.2">
      <c r="A96"/>
      <c r="B96"/>
      <c r="C96"/>
      <c r="D96"/>
      <c r="E96"/>
      <c r="F96"/>
      <c r="G96"/>
    </row>
    <row r="97" spans="1:7" s="61" customFormat="1" x14ac:dyDescent="0.2">
      <c r="A97"/>
      <c r="B97"/>
      <c r="C97"/>
      <c r="D97"/>
      <c r="E97"/>
      <c r="F97"/>
      <c r="G97"/>
    </row>
    <row r="98" spans="1:7" s="40" customFormat="1" x14ac:dyDescent="0.2">
      <c r="A98"/>
      <c r="B98"/>
      <c r="C98"/>
      <c r="D98"/>
      <c r="E98"/>
      <c r="F98"/>
      <c r="G98"/>
    </row>
    <row r="99" spans="1:7" s="61" customFormat="1" x14ac:dyDescent="0.2">
      <c r="A99"/>
      <c r="B99"/>
      <c r="C99"/>
      <c r="D99"/>
      <c r="E99"/>
      <c r="F99"/>
      <c r="G99"/>
    </row>
    <row r="100" spans="1:7" s="40" customFormat="1" x14ac:dyDescent="0.2">
      <c r="A100"/>
      <c r="B100"/>
      <c r="C100"/>
      <c r="D100"/>
      <c r="E100"/>
      <c r="F100"/>
      <c r="G100"/>
    </row>
    <row r="101" spans="1:7" s="40" customFormat="1" x14ac:dyDescent="0.2">
      <c r="A101"/>
      <c r="B101"/>
      <c r="C101"/>
      <c r="D101"/>
      <c r="E101"/>
      <c r="F101"/>
      <c r="G101"/>
    </row>
    <row r="102" spans="1:7" s="61" customFormat="1" x14ac:dyDescent="0.2">
      <c r="A102"/>
      <c r="B102"/>
      <c r="C102"/>
      <c r="D102"/>
      <c r="E102"/>
      <c r="F102"/>
      <c r="G102"/>
    </row>
    <row r="103" spans="1:7" s="61" customFormat="1" x14ac:dyDescent="0.2">
      <c r="A103"/>
      <c r="B103"/>
      <c r="C103"/>
      <c r="D103"/>
      <c r="E103"/>
      <c r="F103"/>
      <c r="G103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9" max="8" man="1"/>
  </rowBreaks>
  <ignoredErrors>
    <ignoredError sqref="C16 G16:G20 G69:G70 C20 C26:C27 C30:C31 C34 C40 C42 C44 C50 C56:C57 C70 C74:C75 C77:C78 C80:C81 E16 E20 E26:E27 E30:E31 E34 E40 E42 E44 E50 E56:E57 E70 E74:E75 E77:E78 E80:E81 G21 G25:G28 G32 G33:G34 G35:G36 G39:G42 G43 G44:G46 G47:G50 G51 G55 G56:G58 G73:G81 G82 G71 G72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2024-10-31T08:57:25Z</dcterms:modified>
</cp:coreProperties>
</file>